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PRCH\Purchasing Section\Bids\RFP RFQ SEALEDBIDS_FINAL\RFP 26\RFP 26-002-74\"/>
    </mc:Choice>
  </mc:AlternateContent>
  <xr:revisionPtr revIDLastSave="0" documentId="8_{C4A3A081-6FCC-4F15-9220-F0B3E3D82693}" xr6:coauthVersionLast="47" xr6:coauthVersionMax="47" xr10:uidLastSave="{00000000-0000-0000-0000-000000000000}"/>
  <bookViews>
    <workbookView xWindow="-120" yWindow="-120" windowWidth="29040" windowHeight="15720" tabRatio="642" firstSheet="2" activeTab="2" xr2:uid="{37AA3E8F-3175-4467-8904-B95339F9376F}"/>
  </bookViews>
  <sheets>
    <sheet name="State - Expense Jan.23" sheetId="2" state="hidden" r:id="rId1"/>
    <sheet name="Caregiver Refresh Expenses" sheetId="1" state="hidden" r:id="rId2"/>
    <sheet name="IIIB Trans" sheetId="31" r:id="rId3"/>
    <sheet name="State - Expense Feb.23" sheetId="3" state="hidden" r:id="rId4"/>
    <sheet name="State - Invoice Feb.23" sheetId="4" state="hidden" r:id="rId5"/>
  </sheets>
  <externalReferences>
    <externalReference r:id="rId6"/>
  </externalReferences>
  <definedNames>
    <definedName name="Code" localSheetId="0">'[1]Invoice - State Cntr'!$V$7:$V$26</definedName>
    <definedName name="Code" localSheetId="4">'[1]Invoice - State Cntr'!$V$7:$V$26</definedName>
    <definedName name="Date" localSheetId="0">'[1]Invoice - State Cntr'!$Y$7:$Y$32</definedName>
    <definedName name="Date" localSheetId="4">'[1]Invoice - State Cntr'!$Y$7:$Y$32</definedName>
    <definedName name="End_Date" localSheetId="2">'IIIB Trans'!$AC$15:$AC$40</definedName>
    <definedName name="End_Date">#REF!</definedName>
    <definedName name="Funding" localSheetId="0">'[1]Invoice - State Cntr'!$W$7:$W$27</definedName>
    <definedName name="Funding" localSheetId="4">'[1]Invoice - State Cntr'!$W$7:$W$27</definedName>
    <definedName name="_xlnm.Print_Area" localSheetId="2">'IIIB Trans'!$A$1:$O$83</definedName>
    <definedName name="_xlnm.Print_Area" localSheetId="0">'State - Expense Jan.23'!$A$1:$AI$79</definedName>
    <definedName name="_xlnm.Print_Area" localSheetId="4">'State - Invoice Feb.23'!$A$1:$AI$79</definedName>
    <definedName name="SDate" localSheetId="0">'[1]Invoice - State Cntr'!$Z$7:$Z$19</definedName>
    <definedName name="SDate" localSheetId="4">'[1]Invoice - State Cntr'!$Z$7:$Z$19</definedName>
    <definedName name="Service" localSheetId="0">'[1]Invoice - State Cntr'!$R$7:$R$23</definedName>
    <definedName name="Service" localSheetId="4">'[1]Invoice - State Cntr'!$R$7:$R$23</definedName>
    <definedName name="start_Date" localSheetId="2">'IIIB Trans'!$AB$15:$AB$40</definedName>
    <definedName name="start_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31" l="1"/>
  <c r="L37" i="31"/>
  <c r="D13" i="1"/>
  <c r="D33" i="1"/>
  <c r="E40" i="1"/>
  <c r="E37" i="1"/>
  <c r="E35" i="1"/>
  <c r="E33" i="1"/>
  <c r="E13" i="1"/>
  <c r="F13" i="1"/>
  <c r="L45" i="31" l="1"/>
  <c r="Q25" i="1" s="1"/>
  <c r="Q33" i="1" s="1"/>
  <c r="Q35" i="1" s="1"/>
  <c r="Q39" i="1" s="1"/>
  <c r="P25" i="1"/>
  <c r="P33" i="1" s="1"/>
  <c r="O25" i="1"/>
  <c r="O33" i="1" s="1"/>
  <c r="G25" i="1"/>
  <c r="M25" i="1"/>
  <c r="M33" i="1" s="1"/>
  <c r="M35" i="1" s="1"/>
  <c r="M39" i="1" s="1"/>
  <c r="N25" i="1"/>
  <c r="N33" i="1" s="1"/>
  <c r="N35" i="1" s="1"/>
  <c r="N39" i="1" s="1"/>
  <c r="K25" i="1"/>
  <c r="I25" i="1"/>
  <c r="H25" i="1"/>
  <c r="J25" i="1"/>
  <c r="L25" i="1"/>
  <c r="D35" i="1"/>
  <c r="D37" i="1" s="1"/>
  <c r="D40" i="1" s="1"/>
  <c r="Q13" i="1"/>
  <c r="P13" i="1"/>
  <c r="O13" i="1"/>
  <c r="N13" i="1"/>
  <c r="M13" i="1"/>
  <c r="P35" i="1" l="1"/>
  <c r="P39" i="1" s="1"/>
  <c r="M37" i="1"/>
  <c r="Q37" i="1"/>
  <c r="N37" i="1"/>
  <c r="O35" i="1"/>
  <c r="G13" i="1"/>
  <c r="P37" i="1" l="1"/>
  <c r="O39" i="1"/>
  <c r="O37" i="1"/>
  <c r="L13" i="1"/>
  <c r="K13" i="1"/>
  <c r="J13" i="1"/>
  <c r="I13" i="1"/>
  <c r="H13" i="1"/>
  <c r="G33" i="1"/>
  <c r="G35" i="1" s="1"/>
  <c r="L33" i="1"/>
  <c r="K33" i="1"/>
  <c r="J33" i="1"/>
  <c r="I33" i="1"/>
  <c r="H33" i="1"/>
  <c r="F25" i="1" l="1"/>
  <c r="F33" i="1" s="1"/>
  <c r="F35" i="1" s="1"/>
  <c r="F40" i="1" s="1"/>
  <c r="L35" i="1"/>
  <c r="L39" i="1" s="1"/>
  <c r="G39" i="1"/>
  <c r="G37" i="1"/>
  <c r="J35" i="1"/>
  <c r="K35" i="1"/>
  <c r="I35" i="1"/>
  <c r="H35" i="1"/>
  <c r="F38" i="3"/>
  <c r="F36" i="3"/>
  <c r="F32" i="3"/>
  <c r="F34" i="3" s="1"/>
  <c r="F12" i="3"/>
  <c r="H32" i="4"/>
  <c r="L32" i="4" s="1"/>
  <c r="H50" i="4" s="1"/>
  <c r="L31" i="4"/>
  <c r="L29" i="4"/>
  <c r="L28" i="4"/>
  <c r="H30" i="4" s="1"/>
  <c r="L30" i="4" s="1"/>
  <c r="M9" i="4"/>
  <c r="H32" i="2"/>
  <c r="L32" i="2" s="1"/>
  <c r="L31" i="2"/>
  <c r="H30" i="2"/>
  <c r="L30" i="2" s="1"/>
  <c r="L29" i="2"/>
  <c r="L28" i="2"/>
  <c r="M9" i="2"/>
  <c r="J39" i="1" l="1"/>
  <c r="J37" i="1"/>
  <c r="I39" i="1"/>
  <c r="I37" i="1"/>
  <c r="L37" i="1"/>
  <c r="K39" i="1"/>
  <c r="K37" i="1"/>
  <c r="H39" i="1"/>
  <c r="H37" i="1"/>
  <c r="G40" i="1"/>
  <c r="G44" i="1" s="1"/>
  <c r="F39" i="1"/>
  <c r="F37" i="1"/>
  <c r="L36" i="4"/>
  <c r="H50" i="2"/>
  <c r="L36" i="2"/>
  <c r="H40" i="1" l="1"/>
  <c r="H44" i="1" s="1"/>
  <c r="H48" i="4"/>
  <c r="H49" i="4" s="1"/>
  <c r="L40" i="4"/>
  <c r="L40" i="2"/>
  <c r="H48" i="2"/>
  <c r="H49" i="2" s="1"/>
  <c r="I40" i="1" l="1"/>
  <c r="I44" i="1" s="1"/>
  <c r="J40" i="1" l="1"/>
  <c r="J44" i="1" s="1"/>
  <c r="W18" i="1"/>
  <c r="W17" i="1"/>
  <c r="K40" i="1" l="1"/>
  <c r="K44" i="1" s="1"/>
  <c r="W19" i="1"/>
  <c r="L40" i="1" l="1"/>
  <c r="M40" i="1" s="1"/>
  <c r="W20" i="1"/>
  <c r="L44" i="1" l="1"/>
  <c r="N40" i="1"/>
  <c r="M44" i="1" l="1"/>
  <c r="O40" i="1"/>
  <c r="N44" i="1" l="1"/>
  <c r="P40" i="1"/>
  <c r="W21" i="1"/>
  <c r="O44" i="1" l="1"/>
  <c r="W22" i="1"/>
  <c r="Q40" i="1"/>
  <c r="W23" i="1"/>
  <c r="P44" i="1" l="1"/>
  <c r="W24" i="1"/>
  <c r="Q44" i="1" l="1"/>
  <c r="H56" i="31" s="1"/>
  <c r="W25" i="1"/>
  <c r="H57" i="31" l="1"/>
  <c r="I57" i="31" s="1"/>
  <c r="I56" i="31"/>
  <c r="W26" i="1"/>
  <c r="W27" i="1" l="1"/>
</calcChain>
</file>

<file path=xl/sharedStrings.xml><?xml version="1.0" encoding="utf-8"?>
<sst xmlns="http://schemas.openxmlformats.org/spreadsheetml/2006/main" count="441" uniqueCount="220">
  <si>
    <t>Senior Centers</t>
  </si>
  <si>
    <t>AGING COMMISSION OF THE MID SOUTH</t>
  </si>
  <si>
    <t>TOTAL EXPENSES - CONTRACTING SERVICES</t>
  </si>
  <si>
    <t>Agency Name:</t>
  </si>
  <si>
    <t>Oasis Of Hope, Inc</t>
  </si>
  <si>
    <t>For the Period Ending:</t>
  </si>
  <si>
    <t>July 1, 2022  thru  June 30, 2023</t>
  </si>
  <si>
    <t>Contract Award:</t>
  </si>
  <si>
    <t>Expenses by object</t>
  </si>
  <si>
    <t>STATE           Titlle III-B</t>
  </si>
  <si>
    <t>STATE</t>
  </si>
  <si>
    <t>Info &amp; Assist</t>
  </si>
  <si>
    <t>Outreach</t>
  </si>
  <si>
    <t>Transportation</t>
  </si>
  <si>
    <t>Education</t>
  </si>
  <si>
    <t>Recreation</t>
  </si>
  <si>
    <t>Health Screening</t>
  </si>
  <si>
    <t>Physical Fitness</t>
  </si>
  <si>
    <t>Material Aid</t>
  </si>
  <si>
    <t>7/2021- 6/2022 BUDGET</t>
  </si>
  <si>
    <t>Variance (Over)</t>
  </si>
  <si>
    <t>Total                     Yr To Date</t>
  </si>
  <si>
    <t>15% Cumulative</t>
  </si>
  <si>
    <t>25% Cumulative</t>
  </si>
  <si>
    <t>Cumulative</t>
  </si>
  <si>
    <t>30% Cumulative</t>
  </si>
  <si>
    <t>5% Cumulative</t>
  </si>
  <si>
    <t>10% Cumulative</t>
  </si>
  <si>
    <t>0% Cumulative</t>
  </si>
  <si>
    <t>1</t>
  </si>
  <si>
    <t>Salaries and Wages</t>
  </si>
  <si>
    <t>2</t>
  </si>
  <si>
    <t>Employee Benefits &amp; Payroll Taxes</t>
  </si>
  <si>
    <t>Workers Comp</t>
  </si>
  <si>
    <t>3</t>
  </si>
  <si>
    <t xml:space="preserve">     Total Personnel Expenses:</t>
  </si>
  <si>
    <t>4</t>
  </si>
  <si>
    <t>Professional Fees</t>
  </si>
  <si>
    <t>5</t>
  </si>
  <si>
    <t>Supplies</t>
  </si>
  <si>
    <t>6</t>
  </si>
  <si>
    <t>Telephone</t>
  </si>
  <si>
    <t>7</t>
  </si>
  <si>
    <t>Postage and Shipping</t>
  </si>
  <si>
    <t>8</t>
  </si>
  <si>
    <t>Occupancy</t>
  </si>
  <si>
    <t>9</t>
  </si>
  <si>
    <t>Equipment Rental &amp; Maint.</t>
  </si>
  <si>
    <t>10</t>
  </si>
  <si>
    <t>Printing and Publications</t>
  </si>
  <si>
    <t>11</t>
  </si>
  <si>
    <t>Travel</t>
  </si>
  <si>
    <t>12</t>
  </si>
  <si>
    <t>Conferences and Meetings</t>
  </si>
  <si>
    <t>13</t>
  </si>
  <si>
    <t>Interest</t>
  </si>
  <si>
    <t>14</t>
  </si>
  <si>
    <t>Insurance</t>
  </si>
  <si>
    <t>15</t>
  </si>
  <si>
    <t>Contracted Services</t>
  </si>
  <si>
    <t>16</t>
  </si>
  <si>
    <t>Awards and Grants</t>
  </si>
  <si>
    <t>17</t>
  </si>
  <si>
    <t>Specific Assist. to Individuals</t>
  </si>
  <si>
    <t>18</t>
  </si>
  <si>
    <t>Depreciation</t>
  </si>
  <si>
    <t>19a</t>
  </si>
  <si>
    <t>Other Non-Personnel Expenses</t>
  </si>
  <si>
    <t>19b</t>
  </si>
  <si>
    <t>19c</t>
  </si>
  <si>
    <t>19d</t>
  </si>
  <si>
    <t xml:space="preserve">     Total Non-Personnel Expenses:</t>
  </si>
  <si>
    <t>Reimbursable Capital Purchases</t>
  </si>
  <si>
    <t>Total Direct Program Expenses</t>
  </si>
  <si>
    <t>Administrative Costs</t>
  </si>
  <si>
    <t>Total Direct and Administrative</t>
  </si>
  <si>
    <t>In-Kind Contributions</t>
  </si>
  <si>
    <t>Total Expenses</t>
  </si>
  <si>
    <t>Updated 8/21/08</t>
  </si>
  <si>
    <t>Service</t>
  </si>
  <si>
    <t>Fiscal Month</t>
  </si>
  <si>
    <t>Billing Code</t>
  </si>
  <si>
    <t>Funding</t>
  </si>
  <si>
    <t>Date</t>
  </si>
  <si>
    <t>Short Date</t>
  </si>
  <si>
    <t>Budget Summary</t>
  </si>
  <si>
    <t>Aging Commission of the Mid-South</t>
  </si>
  <si>
    <t>Invoice Date</t>
  </si>
  <si>
    <t>Select a Service</t>
  </si>
  <si>
    <t>Select Code</t>
  </si>
  <si>
    <t>Select Funding Source</t>
  </si>
  <si>
    <t>Select Date</t>
  </si>
  <si>
    <t>Amount State Funds Budgeted (Award)</t>
  </si>
  <si>
    <t>160 N. Main - 3rd Floor</t>
  </si>
  <si>
    <t xml:space="preserve">Program Income </t>
  </si>
  <si>
    <t>IIIB - OAA</t>
  </si>
  <si>
    <t>IIIB - Older Americans</t>
  </si>
  <si>
    <t xml:space="preserve">Less: Year to Date Expend Funds </t>
  </si>
  <si>
    <t>Memphis</t>
  </si>
  <si>
    <t>TN</t>
  </si>
  <si>
    <t>38103</t>
  </si>
  <si>
    <t>Invoice #</t>
  </si>
  <si>
    <t>SrCtr - St</t>
  </si>
  <si>
    <t>Cash (local Match)</t>
  </si>
  <si>
    <t>IIIB - ARP</t>
  </si>
  <si>
    <t>IIIB - American Recovery</t>
  </si>
  <si>
    <t xml:space="preserve">Total Resources Unearned </t>
  </si>
  <si>
    <t>Service Period:</t>
  </si>
  <si>
    <t>In-Kind</t>
  </si>
  <si>
    <t>IIIB - CARES</t>
  </si>
  <si>
    <t xml:space="preserve">IIIB -Federal </t>
  </si>
  <si>
    <t>Percentage of Funds Expend</t>
  </si>
  <si>
    <t>Select a Date</t>
  </si>
  <si>
    <t>to</t>
  </si>
  <si>
    <t xml:space="preserve">State </t>
  </si>
  <si>
    <t>IIIC1 - OAA</t>
  </si>
  <si>
    <t>Federal</t>
  </si>
  <si>
    <t>IIIC1 - ARP</t>
  </si>
  <si>
    <t>IIIC1 - Older Americans</t>
  </si>
  <si>
    <t>Reimbursement Request Invoice - Unit Cost</t>
  </si>
  <si>
    <t>Monthly Total Expense</t>
  </si>
  <si>
    <t>CIII2 - OAA</t>
  </si>
  <si>
    <t>IIIC1 - American Recovery Act</t>
  </si>
  <si>
    <t xml:space="preserve">Unearned Funds Prior Year </t>
  </si>
  <si>
    <t>IIIC2 - ARP</t>
  </si>
  <si>
    <t>IIIC2 - Older Americans</t>
  </si>
  <si>
    <t>Expended State to Date</t>
  </si>
  <si>
    <t>IIIE - OAA</t>
  </si>
  <si>
    <t>IIIC2 - American Recovery Act</t>
  </si>
  <si>
    <t>Requests to Date (YTD + Current)</t>
  </si>
  <si>
    <t>IIIE - ARP</t>
  </si>
  <si>
    <t>IIIE - Older Americans Act</t>
  </si>
  <si>
    <t>Monthly Reimbursement Grand Total</t>
  </si>
  <si>
    <t>Opt</t>
  </si>
  <si>
    <t>IIIIE - American Recovery Act</t>
  </si>
  <si>
    <t>Provider</t>
  </si>
  <si>
    <t xml:space="preserve">Oasis of Hope </t>
  </si>
  <si>
    <t>Options</t>
  </si>
  <si>
    <t>8500 Walnut Grove Road</t>
  </si>
  <si>
    <t>SrCtr - ARP</t>
  </si>
  <si>
    <t>Senior Center - State</t>
  </si>
  <si>
    <t>Cordova, TN 38018</t>
  </si>
  <si>
    <t>SrCtr - Fed</t>
  </si>
  <si>
    <t>Senior Center - American Recovery Act</t>
  </si>
  <si>
    <t>Vendor ID</t>
  </si>
  <si>
    <t>A0073</t>
  </si>
  <si>
    <t>IIID</t>
  </si>
  <si>
    <t>Senior Center - Federal (IIIB)</t>
  </si>
  <si>
    <t>IIID - ARP</t>
  </si>
  <si>
    <t>IIID - Federal</t>
  </si>
  <si>
    <t>EA</t>
  </si>
  <si>
    <t>IIID - American Recovery Act</t>
  </si>
  <si>
    <t>EA - ARP</t>
  </si>
  <si>
    <t>Title VII - Elder Abuse</t>
  </si>
  <si>
    <t>Funding Source</t>
  </si>
  <si>
    <t>Omb</t>
  </si>
  <si>
    <t>Title VII - Elder Abuse (American Recovery Act)</t>
  </si>
  <si>
    <t>Omb - ARP</t>
  </si>
  <si>
    <t>Title VII - Ombudsman</t>
  </si>
  <si>
    <t xml:space="preserve">YTD Expenses </t>
  </si>
  <si>
    <t>Percentage of Budget Year</t>
  </si>
  <si>
    <t>Total</t>
  </si>
  <si>
    <t>Title VII - Ombudsman (American Recovery Act)</t>
  </si>
  <si>
    <t xml:space="preserve">Computation of Cash Balance </t>
  </si>
  <si>
    <t>FY23  Budget Summary</t>
  </si>
  <si>
    <t>Rates</t>
  </si>
  <si>
    <t>Usual &amp; Customary</t>
  </si>
  <si>
    <t>By submitting this invoice, you certify to the best of your knowledge and belief that the data presented in this invoice is correct and 1)all services were provided in accordance with the contract conditions and  2)payment is due for such services.</t>
  </si>
  <si>
    <t xml:space="preserve">Monthly Total                     </t>
  </si>
  <si>
    <t>Year to Date Grand Total</t>
  </si>
  <si>
    <t>Total Monthly Expenses</t>
  </si>
  <si>
    <t xml:space="preserve">Months </t>
  </si>
  <si>
    <t xml:space="preserve">Request YTD Paid </t>
  </si>
  <si>
    <t>Request YTD Paid</t>
  </si>
  <si>
    <t>IIID Fed</t>
  </si>
  <si>
    <t>IIIB Fed</t>
  </si>
  <si>
    <t>FEDERAL           Titlle III-E</t>
  </si>
  <si>
    <t>7/2024- 6/2025 BUDGET</t>
  </si>
  <si>
    <t>Caregivers Refresh</t>
  </si>
  <si>
    <t>07/01/2024 - 06/30/2025</t>
  </si>
  <si>
    <t>IIIC1 Fed</t>
  </si>
  <si>
    <t>IIIE Fed</t>
  </si>
  <si>
    <t>IIIC2 Fed</t>
  </si>
  <si>
    <t>Quantity</t>
  </si>
  <si>
    <t>Funds Awarded</t>
  </si>
  <si>
    <t>Award Remaining</t>
  </si>
  <si>
    <t>(Pay this Amount)</t>
  </si>
  <si>
    <t>Monthly Reimbursement Request (Total)</t>
  </si>
  <si>
    <t>Funds Expended (Year to Date)</t>
  </si>
  <si>
    <t>Please attach any supporting documentation to support charges including Participant Registration Forms (PRFs) for new participants and "sign-in" rosters for sessions.</t>
  </si>
  <si>
    <t xml:space="preserve">
By submitting this invoice, you certify to the best of your knowledge and belief that the data presented in this invoice is correct and 1)all services were provided in accordance with the contract conditions and  2)payment is due for such services.</t>
  </si>
  <si>
    <t>Memphis, TN  38103</t>
  </si>
  <si>
    <t>-</t>
  </si>
  <si>
    <t>Start Date</t>
  </si>
  <si>
    <t>End Date</t>
  </si>
  <si>
    <t>Type Date Here</t>
  </si>
  <si>
    <t>19</t>
  </si>
  <si>
    <t>20</t>
  </si>
  <si>
    <t>21</t>
  </si>
  <si>
    <t>22</t>
  </si>
  <si>
    <t>23</t>
  </si>
  <si>
    <t>24</t>
  </si>
  <si>
    <t>25</t>
  </si>
  <si>
    <t>26</t>
  </si>
  <si>
    <t>27</t>
  </si>
  <si>
    <t>28</t>
  </si>
  <si>
    <t>29</t>
  </si>
  <si>
    <t>30</t>
  </si>
  <si>
    <t>31</t>
  </si>
  <si>
    <t>TOTAL EXPENSES - SERVICES</t>
  </si>
  <si>
    <t>For the Period Ending:  July 1, 2025 - June 30, 2026</t>
  </si>
  <si>
    <t>Unit Per Session</t>
  </si>
  <si>
    <t>FY26 Expense  Summary</t>
  </si>
  <si>
    <t>IIIB Transportation</t>
  </si>
  <si>
    <t>Assisted Transportation</t>
  </si>
  <si>
    <t>Provider Name</t>
  </si>
  <si>
    <t>Provider Address</t>
  </si>
  <si>
    <t xml:space="preserve">Vendor Number </t>
  </si>
  <si>
    <t>City, State Zip Code</t>
  </si>
  <si>
    <t>Type Data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</si>
</sst>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5" formatCode="&quot;$&quot;#,##0_);\(&quot;$&quot;#,##0\)"/>
    <numFmt numFmtId="7" formatCode="&quot;$&quot;#,##0.00_);\(&quot;$&quot;#,##0.00\)"/>
    <numFmt numFmtId="44" formatCode="_(&quot;$&quot;* #,##0.00_);_(&quot;$&quot;* \(#,##0.00\);_(&quot;$&quot;* &quot;-&quot;??_);_(@_)"/>
    <numFmt numFmtId="164" formatCode="[$-409]mmmm\ d\,\ yyyy;@"/>
    <numFmt numFmtId="165" formatCode="mmyy"/>
    <numFmt numFmtId="166" formatCode="mm/dd/yy"/>
    <numFmt numFmtId="167" formatCode="&quot;$&quot;#,##0"/>
    <numFmt numFmtId="168" formatCode="[$-409]mmm\-yy;@"/>
    <numFmt numFmtId="169" formatCode="_(&quot;$&quot;* #,##0_);_(&quot;$&quot;* \(#,##0\);_(&quot;$&quot;* &quot;-&quot;??_);_(@_)"/>
    <numFmt numFmtId="170" formatCode="_([$$-409]* #,##0_);_([$$-409]* \(#,##0\);_([$$-409]* &quot;-&quot;??_);_(@_)"/>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20"/>
      <name val="Arial"/>
      <family val="2"/>
    </font>
    <font>
      <sz val="20"/>
      <name val="Arial"/>
      <family val="2"/>
    </font>
    <font>
      <b/>
      <sz val="26"/>
      <color indexed="12"/>
      <name val="Arial"/>
      <family val="2"/>
    </font>
    <font>
      <sz val="26"/>
      <name val="Arial"/>
      <family val="2"/>
    </font>
    <font>
      <b/>
      <u/>
      <sz val="20"/>
      <name val="Arial"/>
      <family val="2"/>
    </font>
    <font>
      <u/>
      <sz val="20"/>
      <name val="Arial"/>
      <family val="2"/>
    </font>
    <font>
      <i/>
      <sz val="20"/>
      <name val="Arial"/>
      <family val="2"/>
    </font>
    <font>
      <b/>
      <sz val="26"/>
      <name val="Arial"/>
      <family val="2"/>
    </font>
    <font>
      <b/>
      <sz val="24"/>
      <name val="Arial"/>
      <family val="2"/>
    </font>
    <font>
      <b/>
      <sz val="24"/>
      <color indexed="12"/>
      <name val="Arial"/>
      <family val="2"/>
    </font>
    <font>
      <sz val="24"/>
      <name val="Arial"/>
      <family val="2"/>
    </font>
    <font>
      <b/>
      <u/>
      <sz val="26"/>
      <name val="Arial"/>
      <family val="2"/>
    </font>
    <font>
      <i/>
      <sz val="26"/>
      <name val="Arial"/>
      <family val="2"/>
    </font>
    <font>
      <sz val="18"/>
      <name val="Arial"/>
      <family val="2"/>
    </font>
    <font>
      <sz val="26"/>
      <color indexed="12"/>
      <name val="Arial"/>
      <family val="2"/>
    </font>
    <font>
      <b/>
      <sz val="18"/>
      <name val="Arial"/>
      <family val="2"/>
    </font>
    <font>
      <b/>
      <sz val="20"/>
      <color indexed="12"/>
      <name val="Arial"/>
      <family val="2"/>
    </font>
    <font>
      <sz val="18"/>
      <color indexed="12"/>
      <name val="Arial"/>
      <family val="2"/>
    </font>
    <font>
      <b/>
      <sz val="18"/>
      <color indexed="12"/>
      <name val="Arial"/>
      <family val="2"/>
    </font>
    <font>
      <sz val="24"/>
      <color indexed="12"/>
      <name val="Arial"/>
      <family val="2"/>
    </font>
    <font>
      <b/>
      <sz val="16"/>
      <name val="Arial"/>
      <family val="2"/>
    </font>
    <font>
      <sz val="16"/>
      <name val="Arial"/>
      <family val="2"/>
    </font>
    <font>
      <i/>
      <sz val="24"/>
      <name val="Arial"/>
      <family val="2"/>
    </font>
    <font>
      <sz val="24"/>
      <name val="Freestyle Script"/>
      <family val="4"/>
    </font>
    <font>
      <b/>
      <sz val="12"/>
      <name val="Arial"/>
      <family val="2"/>
    </font>
    <font>
      <sz val="11"/>
      <name val="Arial"/>
      <family val="2"/>
    </font>
    <font>
      <u/>
      <sz val="12"/>
      <name val="Arial"/>
      <family val="2"/>
    </font>
    <font>
      <sz val="12"/>
      <name val="Arial"/>
      <family val="2"/>
    </font>
    <font>
      <sz val="9"/>
      <name val="Arial"/>
      <family val="2"/>
    </font>
    <font>
      <b/>
      <sz val="14"/>
      <name val="Arial"/>
      <family val="2"/>
    </font>
    <font>
      <b/>
      <u val="singleAccounting"/>
      <sz val="26"/>
      <name val="Arial"/>
      <family val="2"/>
    </font>
    <font>
      <b/>
      <sz val="36"/>
      <name val="Arial"/>
      <family val="2"/>
    </font>
    <font>
      <b/>
      <sz val="22"/>
      <name val="Arial"/>
      <family val="2"/>
    </font>
    <font>
      <b/>
      <i/>
      <sz val="26"/>
      <name val="Arial"/>
      <family val="2"/>
    </font>
    <font>
      <sz val="14"/>
      <color theme="1"/>
      <name val="Calibri"/>
      <family val="2"/>
      <scheme val="minor"/>
    </font>
    <font>
      <sz val="8"/>
      <name val="Calibri"/>
      <family val="2"/>
      <scheme val="minor"/>
    </font>
    <font>
      <sz val="12"/>
      <color theme="1"/>
      <name val="Calibri"/>
      <family val="2"/>
      <scheme val="minor"/>
    </font>
    <font>
      <sz val="16"/>
      <color theme="1"/>
      <name val="Arial"/>
      <family val="2"/>
    </font>
    <font>
      <sz val="24"/>
      <color theme="1"/>
      <name val="Arial"/>
      <family val="2"/>
    </font>
    <font>
      <b/>
      <u/>
      <sz val="24"/>
      <name val="Arial"/>
      <family val="2"/>
    </font>
    <font>
      <b/>
      <sz val="36"/>
      <color indexed="12"/>
      <name val="Arial"/>
      <family val="2"/>
    </font>
    <font>
      <sz val="36"/>
      <name val="Arial"/>
      <family val="2"/>
    </font>
    <font>
      <b/>
      <u/>
      <sz val="36"/>
      <name val="Arial"/>
      <family val="2"/>
    </font>
    <font>
      <sz val="36"/>
      <color theme="1"/>
      <name val="Arial"/>
      <family val="2"/>
    </font>
    <font>
      <i/>
      <sz val="36"/>
      <name val="Arial"/>
      <family val="2"/>
    </font>
    <font>
      <b/>
      <sz val="36"/>
      <color rgb="FF3A30C0"/>
      <name val="Arial"/>
      <family val="2"/>
    </font>
    <font>
      <b/>
      <sz val="36"/>
      <color theme="1"/>
      <name val="Arial"/>
      <family val="2"/>
    </font>
    <font>
      <sz val="48"/>
      <name val="Arial"/>
      <family val="2"/>
    </font>
    <font>
      <b/>
      <sz val="48"/>
      <color indexed="12"/>
      <name val="Arial"/>
      <family val="2"/>
    </font>
    <font>
      <i/>
      <sz val="36"/>
      <color theme="1"/>
      <name val="Arial"/>
      <family val="2"/>
    </font>
    <font>
      <i/>
      <sz val="34"/>
      <name val="Arial"/>
      <family val="2"/>
    </font>
  </fonts>
  <fills count="10">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rgb="FF92D050"/>
        <bgColor indexed="64"/>
      </patternFill>
    </fill>
    <fill>
      <patternFill patternType="solid">
        <fgColor rgb="FFFFFF99"/>
        <bgColor indexed="64"/>
      </patternFill>
    </fill>
    <fill>
      <patternFill patternType="solid">
        <fgColor theme="9" tint="0.39997558519241921"/>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6" tint="0.79998168889431442"/>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6">
    <xf numFmtId="0" fontId="0" fillId="0" borderId="0"/>
    <xf numFmtId="9" fontId="1"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cellStyleXfs>
  <cellXfs count="314">
    <xf numFmtId="0" fontId="0" fillId="0" borderId="0" xfId="0"/>
    <xf numFmtId="0" fontId="31" fillId="0" borderId="1" xfId="2" applyFont="1" applyBorder="1" applyAlignment="1">
      <alignment horizontal="left"/>
    </xf>
    <xf numFmtId="0" fontId="31" fillId="0" borderId="3" xfId="2" applyFont="1" applyBorder="1" applyAlignment="1">
      <alignment horizontal="left"/>
    </xf>
    <xf numFmtId="0" fontId="3" fillId="0" borderId="0" xfId="0" applyFont="1"/>
    <xf numFmtId="0" fontId="0" fillId="0" borderId="0" xfId="0" applyProtection="1">
      <protection hidden="1"/>
    </xf>
    <xf numFmtId="0" fontId="3" fillId="0" borderId="0" xfId="2"/>
    <xf numFmtId="0" fontId="3" fillId="0" borderId="0" xfId="2" applyProtection="1">
      <protection locked="0"/>
    </xf>
    <xf numFmtId="7" fontId="22" fillId="0" borderId="0" xfId="3" applyNumberFormat="1" applyFont="1" applyBorder="1" applyAlignment="1" applyProtection="1">
      <protection locked="0"/>
    </xf>
    <xf numFmtId="7" fontId="12" fillId="0" borderId="6" xfId="3" applyNumberFormat="1" applyFont="1" applyBorder="1" applyAlignment="1">
      <alignment horizontal="right"/>
    </xf>
    <xf numFmtId="0" fontId="28" fillId="0" borderId="0" xfId="2" applyFont="1"/>
    <xf numFmtId="0" fontId="28" fillId="0" borderId="0" xfId="2" applyFont="1" applyAlignment="1">
      <alignment horizontal="center"/>
    </xf>
    <xf numFmtId="0" fontId="29" fillId="0" borderId="0" xfId="2" applyFont="1" applyAlignment="1">
      <alignment horizontal="right"/>
    </xf>
    <xf numFmtId="0" fontId="28" fillId="0" borderId="12" xfId="2" applyFont="1" applyBorder="1" applyProtection="1">
      <protection locked="0"/>
    </xf>
    <xf numFmtId="167" fontId="28" fillId="0" borderId="12" xfId="2" applyNumberFormat="1" applyFont="1" applyBorder="1"/>
    <xf numFmtId="0" fontId="3" fillId="0" borderId="16" xfId="2" applyBorder="1" applyAlignment="1">
      <alignment horizontal="center" vertical="center" wrapText="1"/>
    </xf>
    <xf numFmtId="0" fontId="31" fillId="3" borderId="16" xfId="2" applyFont="1" applyFill="1" applyBorder="1" applyAlignment="1">
      <alignment horizontal="center"/>
    </xf>
    <xf numFmtId="0" fontId="32" fillId="0" borderId="16" xfId="2" applyFont="1" applyBorder="1" applyAlignment="1">
      <alignment horizontal="center" vertical="center" wrapText="1"/>
    </xf>
    <xf numFmtId="0" fontId="32" fillId="0" borderId="16" xfId="2" applyFont="1" applyBorder="1" applyAlignment="1">
      <alignment horizontal="center" vertical="center"/>
    </xf>
    <xf numFmtId="0" fontId="3" fillId="0" borderId="18" xfId="2" applyBorder="1" applyAlignment="1">
      <alignment horizontal="center" vertical="center" wrapText="1"/>
    </xf>
    <xf numFmtId="0" fontId="32" fillId="3" borderId="16" xfId="2" applyFont="1" applyFill="1" applyBorder="1" applyAlignment="1">
      <alignment horizontal="center" wrapText="1"/>
    </xf>
    <xf numFmtId="0" fontId="32" fillId="0" borderId="19" xfId="2" applyFont="1" applyBorder="1" applyAlignment="1">
      <alignment horizontal="center" wrapText="1"/>
    </xf>
    <xf numFmtId="0" fontId="33" fillId="0" borderId="12" xfId="2" applyFont="1" applyBorder="1" applyProtection="1">
      <protection locked="0"/>
    </xf>
    <xf numFmtId="0" fontId="31" fillId="0" borderId="16" xfId="2" applyFont="1" applyBorder="1"/>
    <xf numFmtId="5" fontId="31" fillId="0" borderId="3" xfId="2" applyNumberFormat="1" applyFont="1" applyBorder="1" applyAlignment="1">
      <alignment horizontal="right"/>
    </xf>
    <xf numFmtId="5" fontId="31" fillId="3" borderId="16" xfId="3" applyNumberFormat="1" applyFont="1" applyFill="1" applyBorder="1" applyProtection="1">
      <protection locked="0"/>
    </xf>
    <xf numFmtId="5" fontId="31" fillId="0" borderId="16" xfId="3" applyNumberFormat="1" applyFont="1" applyBorder="1" applyProtection="1"/>
    <xf numFmtId="5" fontId="31" fillId="3" borderId="16" xfId="3" applyNumberFormat="1" applyFont="1" applyFill="1" applyBorder="1" applyProtection="1"/>
    <xf numFmtId="0" fontId="31" fillId="0" borderId="16" xfId="2" applyFont="1" applyBorder="1" applyAlignment="1">
      <alignment horizontal="left"/>
    </xf>
    <xf numFmtId="5" fontId="31" fillId="0" borderId="16" xfId="2" applyNumberFormat="1" applyFont="1" applyBorder="1" applyAlignment="1">
      <alignment horizontal="right"/>
    </xf>
    <xf numFmtId="0" fontId="31" fillId="0" borderId="0" xfId="2" applyFont="1"/>
    <xf numFmtId="9" fontId="11" fillId="0" borderId="0" xfId="3" applyNumberFormat="1" applyFont="1" applyFill="1"/>
    <xf numFmtId="44" fontId="11" fillId="0" borderId="0" xfId="3" applyFont="1" applyFill="1"/>
    <xf numFmtId="44" fontId="34" fillId="2" borderId="0" xfId="3" applyFont="1" applyFill="1"/>
    <xf numFmtId="44" fontId="14" fillId="0" borderId="0" xfId="3" applyFont="1" applyAlignment="1">
      <alignment vertical="top"/>
    </xf>
    <xf numFmtId="9" fontId="14" fillId="0" borderId="4" xfId="4" applyFont="1" applyBorder="1" applyAlignment="1">
      <alignment vertical="top"/>
    </xf>
    <xf numFmtId="0" fontId="5" fillId="0" borderId="0" xfId="0" applyFont="1"/>
    <xf numFmtId="0" fontId="6" fillId="0" borderId="0" xfId="0" applyFont="1" applyProtection="1">
      <protection locked="0"/>
    </xf>
    <xf numFmtId="0" fontId="7" fillId="0" borderId="0" xfId="0" applyFont="1"/>
    <xf numFmtId="0" fontId="4" fillId="0" borderId="0" xfId="0" applyFont="1"/>
    <xf numFmtId="164" fontId="4" fillId="2" borderId="0" xfId="0" applyNumberFormat="1" applyFont="1" applyFill="1"/>
    <xf numFmtId="164" fontId="8" fillId="0" borderId="0" xfId="0" applyNumberFormat="1" applyFont="1"/>
    <xf numFmtId="0" fontId="5" fillId="0" borderId="0" xfId="0" applyFont="1" applyProtection="1">
      <protection hidden="1"/>
    </xf>
    <xf numFmtId="0" fontId="3" fillId="0" borderId="0" xfId="0" applyFont="1" applyAlignment="1">
      <alignment horizontal="left"/>
    </xf>
    <xf numFmtId="0" fontId="4" fillId="0" borderId="0" xfId="0" applyFont="1" applyAlignment="1">
      <alignment horizontal="left"/>
    </xf>
    <xf numFmtId="164" fontId="0" fillId="0" borderId="0" xfId="0" applyNumberFormat="1" applyAlignment="1">
      <alignment horizontal="left"/>
    </xf>
    <xf numFmtId="165" fontId="3" fillId="0" borderId="0" xfId="0" quotePrefix="1" applyNumberFormat="1" applyFont="1"/>
    <xf numFmtId="49" fontId="6" fillId="0" borderId="0" xfId="0" applyNumberFormat="1" applyFont="1" applyAlignment="1" applyProtection="1">
      <alignment horizontal="left"/>
      <protection locked="0"/>
    </xf>
    <xf numFmtId="0" fontId="5" fillId="0" borderId="0" xfId="0" applyFont="1" applyAlignment="1">
      <alignment horizontal="left"/>
    </xf>
    <xf numFmtId="0" fontId="4" fillId="0" borderId="0" xfId="0" applyFont="1" applyAlignment="1">
      <alignment vertical="top"/>
    </xf>
    <xf numFmtId="0" fontId="9" fillId="2" borderId="1" xfId="0" applyFont="1" applyFill="1" applyBorder="1" applyAlignment="1">
      <alignment horizontal="right" vertical="top"/>
    </xf>
    <xf numFmtId="165" fontId="9" fillId="0" borderId="2" xfId="0" applyNumberFormat="1" applyFont="1" applyBorder="1" applyAlignment="1">
      <alignment horizontal="left" vertical="top"/>
    </xf>
    <xf numFmtId="164" fontId="10" fillId="0" borderId="0" xfId="0" applyNumberFormat="1" applyFont="1" applyAlignment="1">
      <alignment horizontal="center"/>
    </xf>
    <xf numFmtId="164" fontId="10" fillId="2" borderId="0" xfId="0" applyNumberFormat="1" applyFont="1" applyFill="1" applyAlignment="1">
      <alignment horizontal="center"/>
    </xf>
    <xf numFmtId="164" fontId="10" fillId="2" borderId="0" xfId="0" applyNumberFormat="1" applyFont="1" applyFill="1"/>
    <xf numFmtId="0" fontId="5" fillId="0" borderId="0" xfId="0" applyFont="1" applyAlignment="1">
      <alignment vertical="center"/>
    </xf>
    <xf numFmtId="0" fontId="11" fillId="0" borderId="0" xfId="0" applyFont="1" applyAlignment="1">
      <alignment vertical="center"/>
    </xf>
    <xf numFmtId="14" fontId="4" fillId="0" borderId="0" xfId="0" applyNumberFormat="1" applyFont="1" applyAlignment="1">
      <alignment vertical="center" wrapText="1"/>
    </xf>
    <xf numFmtId="0" fontId="0" fillId="0" borderId="0" xfId="0" applyAlignment="1">
      <alignment vertical="center"/>
    </xf>
    <xf numFmtId="0" fontId="3" fillId="0" borderId="0" xfId="0" applyFont="1" applyAlignment="1">
      <alignment vertical="center"/>
    </xf>
    <xf numFmtId="164" fontId="0" fillId="0" borderId="0" xfId="0" applyNumberFormat="1" applyAlignment="1">
      <alignment horizontal="left" vertical="center"/>
    </xf>
    <xf numFmtId="165" fontId="3" fillId="0" borderId="0" xfId="0" quotePrefix="1" applyNumberFormat="1" applyFont="1" applyAlignment="1">
      <alignment vertical="center"/>
    </xf>
    <xf numFmtId="14" fontId="4" fillId="0" borderId="0" xfId="0" applyNumberFormat="1" applyFont="1" applyAlignment="1">
      <alignment wrapText="1"/>
    </xf>
    <xf numFmtId="14" fontId="4" fillId="0" borderId="0" xfId="0" applyNumberFormat="1" applyFont="1" applyAlignment="1">
      <alignment vertical="top" wrapText="1"/>
    </xf>
    <xf numFmtId="0" fontId="5" fillId="0" borderId="0" xfId="0" quotePrefix="1" applyFont="1"/>
    <xf numFmtId="0" fontId="12" fillId="0" borderId="0" xfId="0" applyFont="1"/>
    <xf numFmtId="0" fontId="13" fillId="0" borderId="0" xfId="0" applyFont="1" applyProtection="1">
      <protection locked="0"/>
    </xf>
    <xf numFmtId="0" fontId="14" fillId="0" borderId="0" xfId="0" applyFont="1" applyProtection="1">
      <protection locked="0"/>
    </xf>
    <xf numFmtId="0" fontId="14" fillId="0" borderId="0" xfId="0" applyFont="1"/>
    <xf numFmtId="14" fontId="12" fillId="0" borderId="0" xfId="0" applyNumberFormat="1" applyFont="1"/>
    <xf numFmtId="0" fontId="12" fillId="0" borderId="0" xfId="0" applyFont="1" applyAlignment="1">
      <alignment horizontal="center"/>
    </xf>
    <xf numFmtId="14" fontId="14" fillId="0" borderId="0" xfId="0" applyNumberFormat="1" applyFont="1"/>
    <xf numFmtId="0" fontId="3" fillId="0" borderId="0" xfId="0" applyFont="1" applyProtection="1">
      <protection locked="0"/>
    </xf>
    <xf numFmtId="0" fontId="15" fillId="0" borderId="0" xfId="0" applyFont="1" applyAlignment="1">
      <alignment horizontal="left"/>
    </xf>
    <xf numFmtId="0" fontId="17" fillId="0" borderId="0" xfId="0" applyFont="1" applyProtection="1">
      <protection hidden="1"/>
    </xf>
    <xf numFmtId="0" fontId="17" fillId="0" borderId="0" xfId="0" applyFont="1"/>
    <xf numFmtId="0" fontId="11" fillId="0" borderId="0" xfId="0" applyFont="1"/>
    <xf numFmtId="0" fontId="11" fillId="0" borderId="0" xfId="0" applyFont="1" applyAlignment="1">
      <alignment horizontal="center"/>
    </xf>
    <xf numFmtId="0" fontId="11" fillId="0" borderId="0" xfId="0" applyFont="1" applyAlignment="1">
      <alignment horizontal="center" wrapText="1"/>
    </xf>
    <xf numFmtId="44" fontId="11" fillId="0" borderId="0" xfId="0" applyNumberFormat="1" applyFont="1"/>
    <xf numFmtId="0" fontId="16" fillId="0" borderId="0" xfId="0" applyFont="1" applyAlignment="1">
      <alignment horizontal="left" vertical="top"/>
    </xf>
    <xf numFmtId="15" fontId="0" fillId="0" borderId="0" xfId="0" applyNumberFormat="1"/>
    <xf numFmtId="0" fontId="8" fillId="0" borderId="0" xfId="0" applyFont="1" applyAlignment="1">
      <alignment horizontal="left"/>
    </xf>
    <xf numFmtId="0" fontId="4" fillId="0" borderId="0" xfId="0" applyFont="1" applyAlignment="1">
      <alignment horizontal="right"/>
    </xf>
    <xf numFmtId="49" fontId="18" fillId="0" borderId="0" xfId="0" applyNumberFormat="1" applyFont="1"/>
    <xf numFmtId="49" fontId="15" fillId="0" borderId="0" xfId="0" applyNumberFormat="1" applyFont="1" applyAlignment="1">
      <alignment horizontal="center"/>
    </xf>
    <xf numFmtId="0" fontId="15" fillId="0" borderId="0" xfId="0" applyFont="1" applyAlignment="1">
      <alignment horizontal="center"/>
    </xf>
    <xf numFmtId="166" fontId="15" fillId="0" borderId="0" xfId="0" applyNumberFormat="1" applyFont="1"/>
    <xf numFmtId="44" fontId="35" fillId="4" borderId="20" xfId="0" applyNumberFormat="1" applyFont="1" applyFill="1" applyBorder="1"/>
    <xf numFmtId="37" fontId="19" fillId="0" borderId="0" xfId="0" applyNumberFormat="1" applyFont="1" applyAlignment="1">
      <alignment horizontal="center" wrapText="1"/>
    </xf>
    <xf numFmtId="0" fontId="19" fillId="0" borderId="0" xfId="0" applyFont="1"/>
    <xf numFmtId="0" fontId="20" fillId="0" borderId="0" xfId="0" applyFont="1" applyAlignment="1" applyProtection="1">
      <alignment horizontal="left"/>
      <protection locked="0"/>
    </xf>
    <xf numFmtId="49" fontId="21" fillId="0" borderId="0" xfId="0" applyNumberFormat="1" applyFont="1"/>
    <xf numFmtId="0" fontId="17" fillId="0" borderId="0" xfId="0" applyFont="1" applyAlignment="1">
      <alignment wrapText="1"/>
    </xf>
    <xf numFmtId="44" fontId="19" fillId="0" borderId="0" xfId="0" applyNumberFormat="1" applyFont="1"/>
    <xf numFmtId="0" fontId="19" fillId="0" borderId="4" xfId="0" applyFont="1" applyBorder="1"/>
    <xf numFmtId="49" fontId="23" fillId="0" borderId="6" xfId="0" applyNumberFormat="1" applyFont="1" applyBorder="1"/>
    <xf numFmtId="0" fontId="23" fillId="0" borderId="6" xfId="0" applyFont="1" applyBorder="1"/>
    <xf numFmtId="166" fontId="23" fillId="0" borderId="6" xfId="0" applyNumberFormat="1" applyFont="1" applyBorder="1"/>
    <xf numFmtId="0" fontId="12" fillId="0" borderId="6" xfId="0" applyFont="1" applyBorder="1"/>
    <xf numFmtId="0" fontId="12" fillId="0" borderId="7" xfId="0" applyFont="1" applyBorder="1"/>
    <xf numFmtId="0" fontId="23" fillId="0" borderId="8" xfId="0" applyFont="1" applyBorder="1" applyAlignment="1">
      <alignment horizontal="left" vertical="top" wrapText="1"/>
    </xf>
    <xf numFmtId="0" fontId="14" fillId="0" borderId="0" xfId="0" applyFont="1" applyAlignment="1">
      <alignment vertical="top" wrapText="1"/>
    </xf>
    <xf numFmtId="49" fontId="23" fillId="0" borderId="0" xfId="0" applyNumberFormat="1" applyFont="1" applyAlignment="1">
      <alignment horizontal="center" vertical="top" wrapText="1"/>
    </xf>
    <xf numFmtId="0" fontId="23" fillId="0" borderId="0" xfId="0" applyFont="1" applyAlignment="1">
      <alignment horizontal="center" vertical="top" wrapText="1"/>
    </xf>
    <xf numFmtId="166" fontId="23" fillId="0" borderId="0" xfId="0" applyNumberFormat="1" applyFont="1" applyAlignment="1">
      <alignment horizontal="center" vertical="top" wrapText="1"/>
    </xf>
    <xf numFmtId="166" fontId="23" fillId="0" borderId="0" xfId="0" applyNumberFormat="1" applyFont="1" applyAlignment="1">
      <alignment vertical="top" wrapText="1"/>
    </xf>
    <xf numFmtId="0" fontId="17" fillId="0" borderId="0" xfId="0" applyFont="1" applyAlignment="1">
      <alignment vertical="top" wrapText="1"/>
    </xf>
    <xf numFmtId="0" fontId="17" fillId="0" borderId="0" xfId="0" applyFont="1" applyAlignment="1">
      <alignment horizontal="center" vertical="top" wrapText="1"/>
    </xf>
    <xf numFmtId="0" fontId="17" fillId="0" borderId="9" xfId="0" applyFont="1" applyBorder="1" applyAlignment="1">
      <alignment vertical="top" wrapText="1"/>
    </xf>
    <xf numFmtId="0" fontId="24" fillId="0" borderId="0" xfId="0" applyFont="1" applyAlignment="1">
      <alignment horizontal="center" vertical="top" wrapText="1"/>
    </xf>
    <xf numFmtId="0" fontId="25" fillId="0" borderId="0" xfId="0" applyFont="1" applyAlignment="1">
      <alignment vertical="top" wrapText="1"/>
    </xf>
    <xf numFmtId="0" fontId="0" fillId="0" borderId="0" xfId="0" applyAlignment="1">
      <alignment vertical="top" wrapText="1"/>
    </xf>
    <xf numFmtId="15" fontId="0" fillId="0" borderId="0" xfId="0" applyNumberFormat="1" applyAlignment="1">
      <alignment vertical="top" wrapText="1"/>
    </xf>
    <xf numFmtId="0" fontId="14" fillId="0" borderId="8" xfId="0" applyFont="1" applyBorder="1" applyAlignment="1">
      <alignment vertical="top"/>
    </xf>
    <xf numFmtId="44" fontId="14" fillId="0" borderId="0" xfId="0" applyNumberFormat="1" applyFont="1" applyAlignment="1">
      <alignment vertical="top"/>
    </xf>
    <xf numFmtId="9" fontId="14" fillId="0" borderId="0" xfId="0" applyNumberFormat="1" applyFont="1"/>
    <xf numFmtId="44" fontId="14" fillId="0" borderId="9" xfId="0" applyNumberFormat="1" applyFont="1" applyBorder="1"/>
    <xf numFmtId="0" fontId="25" fillId="0" borderId="0" xfId="0" applyFont="1"/>
    <xf numFmtId="0" fontId="25" fillId="0" borderId="0" xfId="0" applyFont="1" applyProtection="1">
      <protection hidden="1"/>
    </xf>
    <xf numFmtId="44" fontId="14" fillId="0" borderId="0" xfId="0" applyNumberFormat="1" applyFont="1"/>
    <xf numFmtId="0" fontId="14" fillId="0" borderId="0" xfId="0" applyFont="1" applyAlignment="1">
      <alignment horizontal="center"/>
    </xf>
    <xf numFmtId="0" fontId="14" fillId="0" borderId="10" xfId="0" applyFont="1" applyBorder="1" applyAlignment="1">
      <alignment vertical="top"/>
    </xf>
    <xf numFmtId="44" fontId="14" fillId="0" borderId="4" xfId="0" applyNumberFormat="1" applyFont="1" applyBorder="1" applyAlignment="1">
      <alignment vertical="top"/>
    </xf>
    <xf numFmtId="44" fontId="14" fillId="0" borderId="4" xfId="0" applyNumberFormat="1" applyFont="1" applyBorder="1"/>
    <xf numFmtId="0" fontId="14" fillId="0" borderId="4" xfId="0" applyFont="1" applyBorder="1"/>
    <xf numFmtId="44" fontId="14" fillId="0" borderId="11" xfId="0" applyNumberFormat="1" applyFont="1" applyBorder="1"/>
    <xf numFmtId="0" fontId="5" fillId="0" borderId="0" xfId="0" applyFont="1" applyAlignment="1">
      <alignment vertical="top"/>
    </xf>
    <xf numFmtId="49" fontId="17" fillId="0" borderId="0" xfId="0" applyNumberFormat="1" applyFont="1" applyAlignment="1">
      <alignment vertical="top"/>
    </xf>
    <xf numFmtId="44" fontId="21" fillId="0" borderId="0" xfId="0" applyNumberFormat="1" applyFont="1" applyAlignment="1">
      <alignment vertical="top"/>
    </xf>
    <xf numFmtId="49" fontId="21" fillId="0" borderId="0" xfId="0" applyNumberFormat="1" applyFont="1" applyAlignment="1">
      <alignment vertical="top"/>
    </xf>
    <xf numFmtId="0" fontId="21" fillId="0" borderId="0" xfId="0" applyFont="1" applyAlignment="1">
      <alignment vertical="top"/>
    </xf>
    <xf numFmtId="166" fontId="21" fillId="0" borderId="0" xfId="0" applyNumberFormat="1" applyFont="1" applyAlignment="1">
      <alignment vertical="top"/>
    </xf>
    <xf numFmtId="44" fontId="7" fillId="0" borderId="0" xfId="0" applyNumberFormat="1" applyFont="1"/>
    <xf numFmtId="0" fontId="27" fillId="0" borderId="0" xfId="0" applyFont="1" applyAlignment="1">
      <alignment horizontal="center" vertical="center"/>
    </xf>
    <xf numFmtId="0" fontId="28" fillId="0" borderId="0" xfId="2" applyFont="1" applyProtection="1">
      <protection locked="0"/>
    </xf>
    <xf numFmtId="167" fontId="28" fillId="0" borderId="0" xfId="2" applyNumberFormat="1" applyFont="1"/>
    <xf numFmtId="0" fontId="38" fillId="0" borderId="0" xfId="0" applyFont="1"/>
    <xf numFmtId="0" fontId="0" fillId="0" borderId="0" xfId="0" applyAlignment="1">
      <alignment horizontal="center"/>
    </xf>
    <xf numFmtId="17" fontId="0" fillId="0" borderId="0" xfId="0" applyNumberFormat="1" applyAlignment="1">
      <alignment horizontal="center"/>
    </xf>
    <xf numFmtId="0" fontId="31" fillId="3" borderId="19" xfId="2" applyFont="1" applyFill="1" applyBorder="1" applyAlignment="1">
      <alignment horizontal="center" wrapText="1"/>
    </xf>
    <xf numFmtId="168" fontId="2" fillId="7" borderId="16" xfId="0" applyNumberFormat="1" applyFont="1" applyFill="1" applyBorder="1" applyAlignment="1">
      <alignment horizontal="center" vertical="center"/>
    </xf>
    <xf numFmtId="14" fontId="38" fillId="0" borderId="0" xfId="0" applyNumberFormat="1" applyFont="1"/>
    <xf numFmtId="17" fontId="38" fillId="0" borderId="0" xfId="0" applyNumberFormat="1" applyFont="1"/>
    <xf numFmtId="9" fontId="38" fillId="0" borderId="0" xfId="1" applyFont="1"/>
    <xf numFmtId="44" fontId="0" fillId="0" borderId="0" xfId="5" applyFont="1"/>
    <xf numFmtId="44" fontId="2" fillId="0" borderId="0" xfId="5" applyFont="1"/>
    <xf numFmtId="44" fontId="38" fillId="0" borderId="0" xfId="5" applyFont="1"/>
    <xf numFmtId="44" fontId="28" fillId="0" borderId="16" xfId="5" applyFont="1" applyBorder="1" applyProtection="1"/>
    <xf numFmtId="44" fontId="28" fillId="3" borderId="16" xfId="5" applyFont="1" applyFill="1" applyBorder="1" applyProtection="1"/>
    <xf numFmtId="44" fontId="0" fillId="0" borderId="0" xfId="5" applyFont="1" applyAlignment="1">
      <alignment horizontal="center"/>
    </xf>
    <xf numFmtId="44" fontId="31" fillId="0" borderId="16" xfId="5" applyFont="1" applyBorder="1" applyAlignment="1">
      <alignment horizontal="left"/>
    </xf>
    <xf numFmtId="44" fontId="31" fillId="0" borderId="1" xfId="5" applyFont="1" applyBorder="1" applyAlignment="1">
      <alignment horizontal="left"/>
    </xf>
    <xf numFmtId="44" fontId="31" fillId="0" borderId="3" xfId="5" applyFont="1" applyBorder="1" applyAlignment="1">
      <alignment horizontal="left"/>
    </xf>
    <xf numFmtId="44" fontId="31" fillId="0" borderId="3" xfId="5" applyFont="1" applyBorder="1" applyAlignment="1">
      <alignment horizontal="right"/>
    </xf>
    <xf numFmtId="44" fontId="31" fillId="3" borderId="16" xfId="5" applyFont="1" applyFill="1" applyBorder="1" applyProtection="1">
      <protection locked="0"/>
    </xf>
    <xf numFmtId="44" fontId="31" fillId="5" borderId="16" xfId="5" applyFont="1" applyFill="1" applyBorder="1" applyProtection="1"/>
    <xf numFmtId="44" fontId="31" fillId="0" borderId="16" xfId="5" applyFont="1" applyBorder="1" applyProtection="1"/>
    <xf numFmtId="44" fontId="31" fillId="3" borderId="16" xfId="5" applyFont="1" applyFill="1" applyBorder="1" applyProtection="1"/>
    <xf numFmtId="44" fontId="28" fillId="0" borderId="3" xfId="5" applyFont="1" applyBorder="1" applyAlignment="1">
      <alignment horizontal="right"/>
    </xf>
    <xf numFmtId="44" fontId="28" fillId="5" borderId="16" xfId="5" applyFont="1" applyFill="1" applyBorder="1" applyProtection="1"/>
    <xf numFmtId="44" fontId="28" fillId="4" borderId="16" xfId="5" applyFont="1" applyFill="1" applyBorder="1" applyProtection="1"/>
    <xf numFmtId="44" fontId="31" fillId="4" borderId="16" xfId="5" applyFont="1" applyFill="1" applyBorder="1"/>
    <xf numFmtId="44" fontId="31" fillId="0" borderId="16" xfId="5" applyFont="1" applyBorder="1"/>
    <xf numFmtId="44" fontId="31" fillId="5" borderId="16" xfId="5" applyFont="1" applyFill="1" applyBorder="1" applyProtection="1">
      <protection locked="0"/>
    </xf>
    <xf numFmtId="44" fontId="38" fillId="0" borderId="0" xfId="5" applyFont="1" applyAlignment="1">
      <alignment horizontal="center"/>
    </xf>
    <xf numFmtId="44" fontId="31" fillId="0" borderId="16" xfId="5" applyFont="1" applyBorder="1" applyAlignment="1">
      <alignment horizontal="right"/>
    </xf>
    <xf numFmtId="44" fontId="1" fillId="0" borderId="0" xfId="5" applyFont="1"/>
    <xf numFmtId="170" fontId="0" fillId="0" borderId="0" xfId="5" applyNumberFormat="1" applyFont="1"/>
    <xf numFmtId="170" fontId="0" fillId="6" borderId="0" xfId="5" applyNumberFormat="1" applyFont="1" applyFill="1"/>
    <xf numFmtId="0" fontId="38" fillId="0" borderId="0" xfId="0" applyFont="1" applyAlignment="1">
      <alignment horizontal="center" wrapText="1"/>
    </xf>
    <xf numFmtId="0" fontId="0" fillId="0" borderId="0" xfId="0" applyAlignment="1">
      <alignment horizontal="center" wrapText="1"/>
    </xf>
    <xf numFmtId="44" fontId="28" fillId="0" borderId="12" xfId="2" applyNumberFormat="1" applyFont="1" applyBorder="1"/>
    <xf numFmtId="0" fontId="41" fillId="0" borderId="0" xfId="0" applyFont="1"/>
    <xf numFmtId="0" fontId="42" fillId="0" borderId="0" xfId="0" applyFont="1"/>
    <xf numFmtId="0" fontId="0" fillId="0" borderId="0" xfId="0" applyAlignment="1">
      <alignment horizontal="left" vertical="top"/>
    </xf>
    <xf numFmtId="0" fontId="14" fillId="0" borderId="0" xfId="0" applyFont="1" applyAlignment="1">
      <alignment horizontal="center" vertical="center"/>
    </xf>
    <xf numFmtId="0" fontId="41" fillId="0" borderId="0" xfId="0" applyFont="1" applyProtection="1">
      <protection hidden="1"/>
    </xf>
    <xf numFmtId="0" fontId="14" fillId="0" borderId="0" xfId="0" applyFont="1" applyProtection="1">
      <protection hidden="1"/>
    </xf>
    <xf numFmtId="0" fontId="12" fillId="0" borderId="0" xfId="0" applyFont="1" applyAlignment="1">
      <alignment horizontal="left"/>
    </xf>
    <xf numFmtId="0" fontId="42" fillId="0" borderId="0" xfId="0" applyFont="1" applyProtection="1">
      <protection hidden="1"/>
    </xf>
    <xf numFmtId="0" fontId="14" fillId="0" borderId="0" xfId="0" applyFont="1" applyAlignment="1">
      <alignment horizontal="left"/>
    </xf>
    <xf numFmtId="164" fontId="26" fillId="0" borderId="0" xfId="0" applyNumberFormat="1" applyFont="1" applyAlignment="1">
      <alignment horizontal="center"/>
    </xf>
    <xf numFmtId="0" fontId="14" fillId="0" borderId="0" xfId="0" applyFont="1" applyAlignment="1">
      <alignment vertical="center"/>
    </xf>
    <xf numFmtId="14" fontId="12" fillId="0" borderId="0" xfId="0" applyNumberFormat="1" applyFont="1" applyAlignment="1">
      <alignment vertical="center" wrapText="1"/>
    </xf>
    <xf numFmtId="0" fontId="42" fillId="0" borderId="0" xfId="0" applyFont="1" applyAlignment="1">
      <alignment vertical="center"/>
    </xf>
    <xf numFmtId="14" fontId="12" fillId="0" borderId="0" xfId="0" applyNumberFormat="1" applyFont="1" applyAlignment="1">
      <alignment wrapText="1"/>
    </xf>
    <xf numFmtId="14" fontId="12" fillId="0" borderId="0" xfId="0" applyNumberFormat="1" applyFont="1" applyAlignment="1">
      <alignment vertical="top" wrapText="1"/>
    </xf>
    <xf numFmtId="0" fontId="14" fillId="0" borderId="0" xfId="0" quotePrefix="1" applyFont="1"/>
    <xf numFmtId="0" fontId="43" fillId="0" borderId="0" xfId="0" applyFont="1" applyAlignment="1">
      <alignment horizontal="left"/>
    </xf>
    <xf numFmtId="0" fontId="42" fillId="0" borderId="0" xfId="0" applyFont="1" applyAlignment="1">
      <alignment horizontal="left" vertical="top"/>
    </xf>
    <xf numFmtId="0" fontId="14" fillId="0" borderId="0" xfId="0" applyFont="1" applyAlignment="1" applyProtection="1">
      <alignment horizontal="left" vertical="top"/>
      <protection hidden="1"/>
    </xf>
    <xf numFmtId="0" fontId="14" fillId="0" borderId="0" xfId="0" applyFont="1" applyAlignment="1">
      <alignment horizontal="left" vertical="top"/>
    </xf>
    <xf numFmtId="0" fontId="12" fillId="0" borderId="0" xfId="0" applyFont="1" applyAlignment="1">
      <alignment horizontal="center" vertical="top" wrapText="1"/>
    </xf>
    <xf numFmtId="0" fontId="14" fillId="0" borderId="0" xfId="0" applyFont="1" applyAlignment="1">
      <alignment vertical="top"/>
    </xf>
    <xf numFmtId="49" fontId="14" fillId="0" borderId="0" xfId="0" applyNumberFormat="1" applyFont="1" applyAlignment="1">
      <alignment vertical="top"/>
    </xf>
    <xf numFmtId="44" fontId="23" fillId="0" borderId="0" xfId="0" applyNumberFormat="1" applyFont="1" applyAlignment="1">
      <alignment vertical="top"/>
    </xf>
    <xf numFmtId="49" fontId="23" fillId="0" borderId="0" xfId="0" applyNumberFormat="1" applyFont="1" applyAlignment="1">
      <alignment vertical="top"/>
    </xf>
    <xf numFmtId="0" fontId="23" fillId="0" borderId="0" xfId="0" applyFont="1" applyAlignment="1">
      <alignment vertical="top"/>
    </xf>
    <xf numFmtId="166" fontId="23" fillId="0" borderId="0" xfId="0" applyNumberFormat="1" applyFont="1" applyAlignment="1">
      <alignment vertical="top"/>
    </xf>
    <xf numFmtId="0" fontId="44" fillId="0" borderId="0" xfId="0" applyFont="1" applyProtection="1">
      <protection locked="0"/>
    </xf>
    <xf numFmtId="0" fontId="45" fillId="0" borderId="0" xfId="0" applyFont="1"/>
    <xf numFmtId="49" fontId="44" fillId="0" borderId="0" xfId="0" applyNumberFormat="1" applyFont="1" applyAlignment="1" applyProtection="1">
      <alignment horizontal="left"/>
      <protection locked="0"/>
    </xf>
    <xf numFmtId="0" fontId="35" fillId="0" borderId="0" xfId="0" applyFont="1"/>
    <xf numFmtId="0" fontId="45" fillId="0" borderId="0" xfId="0" applyFont="1" applyProtection="1">
      <protection hidden="1"/>
    </xf>
    <xf numFmtId="0" fontId="47" fillId="0" borderId="0" xfId="0" applyFont="1"/>
    <xf numFmtId="0" fontId="47" fillId="0" borderId="0" xfId="0" applyFont="1" applyProtection="1">
      <protection hidden="1"/>
    </xf>
    <xf numFmtId="0" fontId="45" fillId="0" borderId="0" xfId="0" applyFont="1" applyAlignment="1">
      <alignment horizontal="left"/>
    </xf>
    <xf numFmtId="0" fontId="35" fillId="0" borderId="0" xfId="0" applyFont="1" applyAlignment="1">
      <alignment vertical="top"/>
    </xf>
    <xf numFmtId="14" fontId="35" fillId="0" borderId="0" xfId="0" applyNumberFormat="1" applyFont="1"/>
    <xf numFmtId="0" fontId="35" fillId="0" borderId="0" xfId="0" applyFont="1" applyAlignment="1">
      <alignment horizontal="center"/>
    </xf>
    <xf numFmtId="14" fontId="45" fillId="0" borderId="0" xfId="0" applyNumberFormat="1" applyFont="1"/>
    <xf numFmtId="0" fontId="46" fillId="0" borderId="0" xfId="0" applyFont="1" applyAlignment="1">
      <alignment horizontal="left"/>
    </xf>
    <xf numFmtId="0" fontId="35" fillId="0" borderId="0" xfId="0" applyFont="1" applyAlignment="1">
      <alignment horizontal="center" wrapText="1"/>
    </xf>
    <xf numFmtId="0" fontId="35" fillId="0" borderId="0" xfId="0" applyFont="1" applyAlignment="1">
      <alignment horizontal="right"/>
    </xf>
    <xf numFmtId="44" fontId="35" fillId="0" borderId="0" xfId="0" applyNumberFormat="1" applyFont="1"/>
    <xf numFmtId="44" fontId="35" fillId="0" borderId="0" xfId="3" applyFont="1" applyFill="1"/>
    <xf numFmtId="0" fontId="35" fillId="0" borderId="0" xfId="3" applyNumberFormat="1" applyFont="1" applyFill="1"/>
    <xf numFmtId="169" fontId="47" fillId="0" borderId="0" xfId="0" applyNumberFormat="1" applyFont="1"/>
    <xf numFmtId="0" fontId="35" fillId="0" borderId="0" xfId="0" applyFont="1" applyAlignment="1">
      <alignment horizontal="left"/>
    </xf>
    <xf numFmtId="169" fontId="35" fillId="0" borderId="0" xfId="0" applyNumberFormat="1" applyFont="1"/>
    <xf numFmtId="0" fontId="35" fillId="0" borderId="0" xfId="0" applyFont="1" applyAlignment="1">
      <alignment horizontal="right" vertical="top"/>
    </xf>
    <xf numFmtId="0" fontId="50" fillId="0" borderId="0" xfId="0" applyFont="1" applyAlignment="1">
      <alignment horizontal="left" vertical="top"/>
    </xf>
    <xf numFmtId="0" fontId="47" fillId="0" borderId="0" xfId="0" applyFont="1" applyAlignment="1">
      <alignment horizontal="left" vertical="top"/>
    </xf>
    <xf numFmtId="169" fontId="35" fillId="0" borderId="0" xfId="0" applyNumberFormat="1" applyFont="1" applyAlignment="1">
      <alignment horizontal="left" vertical="top"/>
    </xf>
    <xf numFmtId="0" fontId="35" fillId="0" borderId="0" xfId="0" applyFont="1" applyAlignment="1">
      <alignment horizontal="left" vertical="top"/>
    </xf>
    <xf numFmtId="0" fontId="45" fillId="0" borderId="0" xfId="0" applyFont="1" applyAlignment="1">
      <alignment horizontal="left" vertical="top"/>
    </xf>
    <xf numFmtId="0" fontId="45" fillId="0" borderId="0" xfId="0" applyFont="1" applyAlignment="1">
      <alignment vertical="top" wrapText="1"/>
    </xf>
    <xf numFmtId="44" fontId="45" fillId="0" borderId="0" xfId="3" applyFont="1" applyBorder="1" applyAlignment="1">
      <alignment vertical="top"/>
    </xf>
    <xf numFmtId="44" fontId="45" fillId="0" borderId="0" xfId="0" applyNumberFormat="1" applyFont="1" applyAlignment="1">
      <alignment vertical="top"/>
    </xf>
    <xf numFmtId="44" fontId="45" fillId="0" borderId="0" xfId="0" applyNumberFormat="1" applyFont="1"/>
    <xf numFmtId="44" fontId="45" fillId="0" borderId="27" xfId="0" applyNumberFormat="1" applyFont="1" applyBorder="1" applyAlignment="1">
      <alignment vertical="top"/>
    </xf>
    <xf numFmtId="0" fontId="52" fillId="0" borderId="0" xfId="0" applyFont="1" applyProtection="1">
      <protection locked="0"/>
    </xf>
    <xf numFmtId="49" fontId="44" fillId="0" borderId="0" xfId="0" applyNumberFormat="1" applyFont="1" applyAlignment="1">
      <alignment vertical="top" wrapText="1"/>
    </xf>
    <xf numFmtId="0" fontId="45" fillId="0" borderId="0" xfId="0" applyFont="1" applyAlignment="1">
      <alignment vertical="top"/>
    </xf>
    <xf numFmtId="0" fontId="45" fillId="0" borderId="0" xfId="0" applyFont="1" applyAlignment="1">
      <alignment horizontal="center"/>
    </xf>
    <xf numFmtId="9" fontId="45" fillId="0" borderId="25" xfId="0" applyNumberFormat="1" applyFont="1" applyBorder="1"/>
    <xf numFmtId="0" fontId="35" fillId="0" borderId="0" xfId="0" applyFont="1" applyAlignment="1">
      <alignment vertical="center"/>
    </xf>
    <xf numFmtId="0" fontId="45" fillId="0" borderId="0" xfId="0" applyFont="1" applyAlignment="1">
      <alignment vertical="center"/>
    </xf>
    <xf numFmtId="14" fontId="12" fillId="0" borderId="0" xfId="0" applyNumberFormat="1" applyFont="1" applyAlignment="1">
      <alignment horizontal="left" wrapText="1"/>
    </xf>
    <xf numFmtId="0" fontId="35" fillId="2" borderId="0" xfId="5" applyNumberFormat="1" applyFont="1" applyFill="1"/>
    <xf numFmtId="44" fontId="35" fillId="9" borderId="20" xfId="0" applyNumberFormat="1" applyFont="1" applyFill="1" applyBorder="1" applyAlignment="1">
      <alignment horizontal="left" vertical="top"/>
    </xf>
    <xf numFmtId="14" fontId="47" fillId="0" borderId="0" xfId="0" applyNumberFormat="1" applyFont="1"/>
    <xf numFmtId="14" fontId="47" fillId="0" borderId="0" xfId="0" applyNumberFormat="1" applyFont="1" applyAlignment="1">
      <alignment horizontal="left"/>
    </xf>
    <xf numFmtId="0" fontId="44" fillId="2" borderId="0" xfId="0" applyFont="1" applyFill="1" applyProtection="1">
      <protection locked="0"/>
    </xf>
    <xf numFmtId="0" fontId="45" fillId="2" borderId="0" xfId="0" applyFont="1" applyFill="1"/>
    <xf numFmtId="0" fontId="49" fillId="2" borderId="0" xfId="0" applyFont="1" applyFill="1"/>
    <xf numFmtId="0" fontId="35" fillId="2" borderId="0" xfId="0" applyFont="1" applyFill="1"/>
    <xf numFmtId="0" fontId="0" fillId="0" borderId="0" xfId="0" applyAlignment="1">
      <alignment horizontal="center"/>
    </xf>
    <xf numFmtId="164" fontId="48" fillId="2" borderId="4" xfId="0" applyNumberFormat="1" applyFont="1" applyFill="1" applyBorder="1" applyAlignment="1">
      <alignment horizontal="center"/>
    </xf>
    <xf numFmtId="14" fontId="53" fillId="2" borderId="29" xfId="0" applyNumberFormat="1" applyFont="1" applyFill="1" applyBorder="1" applyAlignment="1">
      <alignment horizontal="right"/>
    </xf>
    <xf numFmtId="14" fontId="53" fillId="2" borderId="30" xfId="0" applyNumberFormat="1" applyFont="1" applyFill="1" applyBorder="1" applyAlignment="1">
      <alignment horizontal="right"/>
    </xf>
    <xf numFmtId="165" fontId="47" fillId="8" borderId="30" xfId="0" applyNumberFormat="1" applyFont="1" applyFill="1" applyBorder="1" applyAlignment="1">
      <alignment horizontal="left"/>
    </xf>
    <xf numFmtId="165" fontId="47" fillId="8" borderId="31" xfId="0" applyNumberFormat="1" applyFont="1" applyFill="1" applyBorder="1" applyAlignment="1">
      <alignment horizontal="left"/>
    </xf>
    <xf numFmtId="0" fontId="35" fillId="0" borderId="0" xfId="0" applyFont="1" applyAlignment="1">
      <alignment horizontal="right"/>
    </xf>
    <xf numFmtId="0" fontId="46" fillId="0" borderId="0" xfId="0" applyFont="1" applyAlignment="1">
      <alignment horizontal="center"/>
    </xf>
    <xf numFmtId="0" fontId="50" fillId="0" borderId="0" xfId="0" applyFont="1" applyAlignment="1">
      <alignment horizontal="left"/>
    </xf>
    <xf numFmtId="0" fontId="53" fillId="0" borderId="0" xfId="0" applyFont="1" applyAlignment="1">
      <alignment horizontal="left" vertical="top"/>
    </xf>
    <xf numFmtId="0" fontId="50" fillId="0" borderId="26" xfId="0" applyFont="1" applyBorder="1" applyAlignment="1">
      <alignment horizontal="left" vertical="top"/>
    </xf>
    <xf numFmtId="0" fontId="50" fillId="0" borderId="27" xfId="0" applyFont="1" applyBorder="1" applyAlignment="1">
      <alignment horizontal="left" vertical="top"/>
    </xf>
    <xf numFmtId="9" fontId="54" fillId="0" borderId="27" xfId="0" applyNumberFormat="1" applyFont="1" applyBorder="1" applyAlignment="1">
      <alignment horizontal="left" vertical="top"/>
    </xf>
    <xf numFmtId="9" fontId="54" fillId="0" borderId="28" xfId="0" applyNumberFormat="1" applyFont="1" applyBorder="1" applyAlignment="1">
      <alignment horizontal="left" vertical="top"/>
    </xf>
    <xf numFmtId="0" fontId="51" fillId="0" borderId="0" xfId="0" applyFont="1" applyAlignment="1">
      <alignment horizontal="left" vertical="top" wrapText="1"/>
    </xf>
    <xf numFmtId="0" fontId="25" fillId="0" borderId="0" xfId="0" applyFont="1" applyAlignment="1">
      <alignment horizontal="left" vertical="top" wrapText="1"/>
    </xf>
    <xf numFmtId="0" fontId="47" fillId="0" borderId="0" xfId="0" applyFont="1" applyAlignment="1">
      <alignment horizontal="center"/>
    </xf>
    <xf numFmtId="0" fontId="35" fillId="0" borderId="0" xfId="0" applyFont="1" applyAlignment="1">
      <alignment horizontal="left"/>
    </xf>
    <xf numFmtId="0" fontId="48" fillId="0" borderId="0" xfId="0" applyFont="1" applyAlignment="1">
      <alignment horizontal="left" vertical="top" wrapText="1"/>
    </xf>
    <xf numFmtId="49" fontId="44" fillId="0" borderId="21" xfId="0" applyNumberFormat="1" applyFont="1" applyBorder="1" applyAlignment="1">
      <alignment horizontal="center" vertical="top" wrapText="1"/>
    </xf>
    <xf numFmtId="49" fontId="44" fillId="0" borderId="22" xfId="0" applyNumberFormat="1" applyFont="1" applyBorder="1" applyAlignment="1">
      <alignment horizontal="center" vertical="top" wrapText="1"/>
    </xf>
    <xf numFmtId="49" fontId="44" fillId="0" borderId="23" xfId="0" applyNumberFormat="1" applyFont="1" applyBorder="1" applyAlignment="1">
      <alignment horizontal="center" vertical="top" wrapText="1"/>
    </xf>
    <xf numFmtId="49" fontId="44" fillId="0" borderId="24" xfId="0" applyNumberFormat="1" applyFont="1" applyBorder="1" applyAlignment="1">
      <alignment horizontal="center" vertical="top" wrapText="1"/>
    </xf>
    <xf numFmtId="49" fontId="44" fillId="0" borderId="0" xfId="0" applyNumberFormat="1" applyFont="1" applyAlignment="1">
      <alignment horizontal="center" vertical="top" wrapText="1"/>
    </xf>
    <xf numFmtId="49" fontId="44" fillId="0" borderId="25" xfId="0" applyNumberFormat="1" applyFont="1" applyBorder="1" applyAlignment="1">
      <alignment horizontal="center" vertical="top" wrapText="1"/>
    </xf>
    <xf numFmtId="0" fontId="50" fillId="0" borderId="24" xfId="0" applyFont="1" applyBorder="1" applyAlignment="1">
      <alignment horizontal="left" vertical="top"/>
    </xf>
    <xf numFmtId="0" fontId="50" fillId="0" borderId="0" xfId="0" applyFont="1" applyAlignment="1">
      <alignment horizontal="left" vertical="top"/>
    </xf>
    <xf numFmtId="9" fontId="54" fillId="0" borderId="0" xfId="0" applyNumberFormat="1" applyFont="1" applyAlignment="1">
      <alignment horizontal="left" vertical="top"/>
    </xf>
    <xf numFmtId="9" fontId="54" fillId="0" borderId="25" xfId="0" applyNumberFormat="1" applyFont="1" applyBorder="1" applyAlignment="1">
      <alignment horizontal="left" vertical="top"/>
    </xf>
    <xf numFmtId="0" fontId="36" fillId="0" borderId="0" xfId="0" applyFont="1" applyAlignment="1">
      <alignment horizontal="left"/>
    </xf>
    <xf numFmtId="0" fontId="4" fillId="0" borderId="0" xfId="0" applyFont="1" applyAlignment="1">
      <alignment horizontal="center" vertical="top"/>
    </xf>
    <xf numFmtId="165" fontId="9" fillId="2" borderId="2" xfId="0" quotePrefix="1" applyNumberFormat="1" applyFont="1" applyFill="1" applyBorder="1" applyAlignment="1" applyProtection="1">
      <alignment horizontal="left" vertical="top"/>
      <protection hidden="1"/>
    </xf>
    <xf numFmtId="165" fontId="9" fillId="2" borderId="3" xfId="0" quotePrefix="1" applyNumberFormat="1" applyFont="1" applyFill="1" applyBorder="1" applyAlignment="1" applyProtection="1">
      <alignment horizontal="left" vertical="top"/>
      <protection hidden="1"/>
    </xf>
    <xf numFmtId="0" fontId="4" fillId="0" borderId="0" xfId="0" applyFont="1" applyAlignment="1">
      <alignment horizontal="center"/>
    </xf>
    <xf numFmtId="0" fontId="4" fillId="0" borderId="0" xfId="0" applyFont="1" applyAlignment="1">
      <alignment horizontal="left"/>
    </xf>
    <xf numFmtId="0" fontId="16" fillId="2" borderId="0" xfId="0" applyFont="1" applyFill="1" applyAlignment="1">
      <alignment horizontal="left" vertical="top"/>
    </xf>
    <xf numFmtId="0" fontId="16" fillId="0" borderId="0" xfId="0" applyFont="1" applyAlignment="1">
      <alignment horizontal="left"/>
    </xf>
    <xf numFmtId="0" fontId="16" fillId="0" borderId="0" xfId="0" applyFont="1" applyAlignment="1">
      <alignment horizontal="left" vertical="top" wrapText="1"/>
    </xf>
    <xf numFmtId="0" fontId="16" fillId="0" borderId="0" xfId="0" applyFont="1" applyAlignment="1">
      <alignment horizontal="left" vertical="top"/>
    </xf>
    <xf numFmtId="0" fontId="7" fillId="0" borderId="0" xfId="0" applyFont="1" applyAlignment="1">
      <alignment horizontal="left" vertical="top"/>
    </xf>
    <xf numFmtId="0" fontId="26" fillId="0" borderId="0" xfId="0" applyFont="1" applyAlignment="1">
      <alignment horizontal="left" vertical="top"/>
    </xf>
    <xf numFmtId="0" fontId="26" fillId="0" borderId="4" xfId="0" applyFont="1" applyBorder="1" applyAlignment="1">
      <alignment horizontal="left" vertical="top"/>
    </xf>
    <xf numFmtId="0" fontId="7" fillId="0" borderId="0" xfId="0" applyFont="1" applyAlignment="1">
      <alignment horizontal="left" vertical="top" wrapText="1"/>
    </xf>
    <xf numFmtId="0" fontId="37" fillId="0" borderId="0" xfId="0" applyFont="1" applyAlignment="1">
      <alignment horizontal="left" vertical="top"/>
    </xf>
    <xf numFmtId="49" fontId="23" fillId="0" borderId="5" xfId="0" applyNumberFormat="1" applyFont="1" applyBorder="1" applyAlignment="1">
      <alignment horizontal="center" vertical="top" wrapText="1"/>
    </xf>
    <xf numFmtId="49" fontId="23" fillId="0" borderId="6" xfId="0" applyNumberFormat="1" applyFont="1" applyBorder="1" applyAlignment="1">
      <alignment horizontal="center" vertical="top" wrapText="1"/>
    </xf>
    <xf numFmtId="0" fontId="7" fillId="0" borderId="6" xfId="0" applyFont="1" applyBorder="1" applyAlignment="1">
      <alignment horizontal="center"/>
    </xf>
    <xf numFmtId="170" fontId="40" fillId="0" borderId="0" xfId="5" applyNumberFormat="1" applyFont="1" applyAlignment="1">
      <alignment horizontal="center"/>
    </xf>
    <xf numFmtId="44" fontId="31" fillId="0" borderId="1" xfId="5" applyFont="1" applyBorder="1" applyAlignment="1">
      <alignment horizontal="left"/>
    </xf>
    <xf numFmtId="44" fontId="31" fillId="0" borderId="3" xfId="5" applyFont="1" applyBorder="1" applyAlignment="1">
      <alignment horizontal="left"/>
    </xf>
    <xf numFmtId="44" fontId="28" fillId="0" borderId="16" xfId="5" applyFont="1" applyBorder="1" applyAlignment="1">
      <alignment horizontal="left"/>
    </xf>
    <xf numFmtId="44" fontId="28" fillId="0" borderId="1" xfId="5" applyFont="1" applyBorder="1" applyAlignment="1">
      <alignment horizontal="left"/>
    </xf>
    <xf numFmtId="44" fontId="28" fillId="0" borderId="3" xfId="5" applyFont="1" applyBorder="1" applyAlignment="1">
      <alignment horizontal="left"/>
    </xf>
    <xf numFmtId="0" fontId="30" fillId="0" borderId="13" xfId="2" applyFont="1" applyBorder="1"/>
    <xf numFmtId="0" fontId="3" fillId="0" borderId="14" xfId="2" applyBorder="1"/>
    <xf numFmtId="0" fontId="3" fillId="0" borderId="15" xfId="2" applyBorder="1"/>
    <xf numFmtId="0" fontId="3" fillId="0" borderId="17" xfId="2" applyBorder="1"/>
    <xf numFmtId="0" fontId="3" fillId="0" borderId="12" xfId="2" applyBorder="1"/>
    <xf numFmtId="0" fontId="3" fillId="0" borderId="18" xfId="2" applyBorder="1"/>
    <xf numFmtId="44" fontId="31" fillId="0" borderId="3" xfId="5" applyFont="1" applyBorder="1"/>
    <xf numFmtId="44" fontId="28" fillId="0" borderId="1" xfId="5" applyFont="1" applyBorder="1" applyAlignment="1">
      <alignment horizontal="center"/>
    </xf>
    <xf numFmtId="44" fontId="28" fillId="0" borderId="3" xfId="5" applyFont="1" applyBorder="1" applyAlignment="1">
      <alignment horizontal="center"/>
    </xf>
    <xf numFmtId="0" fontId="31" fillId="0" borderId="1" xfId="2" applyFont="1" applyBorder="1" applyAlignment="1">
      <alignment horizontal="left"/>
    </xf>
    <xf numFmtId="0" fontId="31" fillId="0" borderId="3" xfId="2" applyFont="1" applyBorder="1" applyAlignment="1">
      <alignment horizontal="left"/>
    </xf>
    <xf numFmtId="0" fontId="31" fillId="0" borderId="3" xfId="2" applyFont="1" applyBorder="1"/>
    <xf numFmtId="0" fontId="28" fillId="0" borderId="1" xfId="2" applyFont="1" applyBorder="1" applyAlignment="1">
      <alignment horizontal="left"/>
    </xf>
    <xf numFmtId="0" fontId="28" fillId="0" borderId="3" xfId="2" applyFont="1" applyBorder="1" applyAlignment="1">
      <alignment horizontal="left"/>
    </xf>
  </cellXfs>
  <cellStyles count="6">
    <cellStyle name="Currency" xfId="5" builtinId="4"/>
    <cellStyle name="Currency 2" xfId="3" xr:uid="{394413E1-BFD1-4F2F-B450-3CE14BC78362}"/>
    <cellStyle name="Normal" xfId="0" builtinId="0"/>
    <cellStyle name="Normal 2" xfId="2" xr:uid="{4A6A2D2C-35BC-468A-9D2E-1CBFCAE777E7}"/>
    <cellStyle name="Percent" xfId="1" builtinId="5"/>
    <cellStyle name="Percent 2" xfId="4" xr:uid="{C90B8990-BB13-4D55-A59D-E44911CFA800}"/>
  </cellStyles>
  <dxfs count="0"/>
  <tableStyles count="1" defaultTableStyle="TableStyleMedium2" defaultPivotStyle="PivotStyleLight16">
    <tableStyle name="Invisible" pivot="0" table="0" count="0" xr9:uid="{B0DECB89-D6B7-488C-9A17-4544DD517A21}"/>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4306546</xdr:colOff>
      <xdr:row>7</xdr:row>
      <xdr:rowOff>71437</xdr:rowOff>
    </xdr:to>
    <xdr:pic>
      <xdr:nvPicPr>
        <xdr:cNvPr id="2" name="Picture 1">
          <a:extLst>
            <a:ext uri="{FF2B5EF4-FFF2-40B4-BE49-F238E27FC236}">
              <a16:creationId xmlns:a16="http://schemas.microsoft.com/office/drawing/2014/main" id="{7B203806-8914-44F0-A4E6-EE7BDB988D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817207" cy="18716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CMS/Finance/Reports/FY%202023/Billing/Master%20File%20Senior%20Center%20FY23%20Invoices.xlsm" TargetMode="External"/><Relationship Id="rId2" Type="http://schemas.openxmlformats.org/officeDocument/2006/relationships/externalLinkPath" Target="file:///F:\ACMS\Finance\Reports\FY%202023\Billing\Master%20File%20Senior%20Center%20FY23%20Invoices.xlsm" TargetMode="External"/><Relationship Id="rId1" Type="http://schemas.openxmlformats.org/officeDocument/2006/relationships/externalLinkPath" Target="/ACMS/Finance/Reports/FY%202023/Billing/Master%20File%20Senior%20Center%20FY23%20Invo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voice - State Cntr"/>
      <sheetName val="State Exp FY23"/>
      <sheetName val="Inv - Fed IIIB FY23 "/>
      <sheetName val="Federal IIB Exp FY23"/>
      <sheetName val="Federal IIID Exp FY23 "/>
      <sheetName val="Inv - Fed IIID FY23"/>
    </sheetNames>
    <sheetDataSet>
      <sheetData sheetId="0">
        <row r="7">
          <cell r="R7" t="str">
            <v>Select a Service</v>
          </cell>
          <cell r="V7" t="str">
            <v>Select Code</v>
          </cell>
          <cell r="W7" t="str">
            <v>Select Funding Source</v>
          </cell>
          <cell r="Y7" t="str">
            <v>Select Date</v>
          </cell>
          <cell r="Z7" t="str">
            <v>Select Date</v>
          </cell>
        </row>
        <row r="8">
          <cell r="R8" t="str">
            <v xml:space="preserve">Program Income </v>
          </cell>
          <cell r="V8" t="str">
            <v>IIIB - OAA</v>
          </cell>
          <cell r="W8" t="str">
            <v>IIIB - Older Americans</v>
          </cell>
          <cell r="Y8">
            <v>44743</v>
          </cell>
          <cell r="Z8">
            <v>44743</v>
          </cell>
        </row>
        <row r="9">
          <cell r="R9" t="str">
            <v>Cash (local Match)</v>
          </cell>
          <cell r="V9" t="str">
            <v>IIIB - ARP</v>
          </cell>
          <cell r="W9" t="str">
            <v>IIIB - American Recovery</v>
          </cell>
          <cell r="Y9">
            <v>44773</v>
          </cell>
          <cell r="Z9">
            <v>44774</v>
          </cell>
        </row>
        <row r="10">
          <cell r="R10" t="str">
            <v>In-Kind</v>
          </cell>
          <cell r="V10" t="str">
            <v>IIIB - CARES</v>
          </cell>
          <cell r="W10" t="str">
            <v xml:space="preserve">IIIB -Federal </v>
          </cell>
          <cell r="Y10">
            <v>44774</v>
          </cell>
          <cell r="Z10">
            <v>44805</v>
          </cell>
        </row>
        <row r="11">
          <cell r="R11" t="str">
            <v xml:space="preserve">State </v>
          </cell>
          <cell r="V11" t="str">
            <v>IIIC1 - OAA</v>
          </cell>
          <cell r="W11" t="str">
            <v>IIIB - CARES</v>
          </cell>
          <cell r="Y11">
            <v>44804</v>
          </cell>
          <cell r="Z11">
            <v>44835</v>
          </cell>
        </row>
        <row r="12">
          <cell r="R12" t="str">
            <v>Federal</v>
          </cell>
          <cell r="V12" t="str">
            <v>IIIC1 - ARP</v>
          </cell>
          <cell r="W12" t="str">
            <v>IIIC1 - Older Americans</v>
          </cell>
          <cell r="Y12">
            <v>44805</v>
          </cell>
          <cell r="Z12">
            <v>44866</v>
          </cell>
        </row>
        <row r="13">
          <cell r="R13" t="str">
            <v>Monthly Total Expense</v>
          </cell>
          <cell r="V13" t="str">
            <v>CIII2 - OAA</v>
          </cell>
          <cell r="W13" t="str">
            <v>IIIC1 - American Recovery Act</v>
          </cell>
          <cell r="Y13">
            <v>44834</v>
          </cell>
          <cell r="Z13">
            <v>44896</v>
          </cell>
        </row>
        <row r="14">
          <cell r="R14" t="str">
            <v xml:space="preserve">Unearned Funds Prior Year </v>
          </cell>
          <cell r="V14" t="str">
            <v>IIIC2 - ARP</v>
          </cell>
          <cell r="W14" t="str">
            <v>IIIC2 - Older Americans</v>
          </cell>
          <cell r="Y14">
            <v>44835</v>
          </cell>
          <cell r="Z14">
            <v>44927</v>
          </cell>
        </row>
        <row r="15">
          <cell r="R15" t="str">
            <v>Expended State to Date</v>
          </cell>
          <cell r="V15" t="str">
            <v>IIIE - OAA</v>
          </cell>
          <cell r="W15" t="str">
            <v>IIIC2 - American Recovery Act</v>
          </cell>
          <cell r="Y15">
            <v>44865</v>
          </cell>
          <cell r="Z15">
            <v>44958</v>
          </cell>
        </row>
        <row r="16">
          <cell r="R16" t="str">
            <v>Requests to Date (YTD + Current)</v>
          </cell>
          <cell r="V16" t="str">
            <v>IIIE - ARP</v>
          </cell>
          <cell r="W16" t="str">
            <v>IIIE - Older Americans Act</v>
          </cell>
          <cell r="Y16">
            <v>44866</v>
          </cell>
          <cell r="Z16">
            <v>44986</v>
          </cell>
        </row>
        <row r="17">
          <cell r="R17" t="str">
            <v>Monthly Reimbursement Grand Total</v>
          </cell>
          <cell r="V17" t="str">
            <v>Opt</v>
          </cell>
          <cell r="W17" t="str">
            <v>IIIIE - American Recovery Act</v>
          </cell>
          <cell r="Y17">
            <v>44895</v>
          </cell>
          <cell r="Z17">
            <v>45017</v>
          </cell>
        </row>
        <row r="18">
          <cell r="R18"/>
          <cell r="V18" t="str">
            <v>SrCtr - St</v>
          </cell>
          <cell r="W18" t="str">
            <v>Options</v>
          </cell>
          <cell r="Y18">
            <v>44896</v>
          </cell>
          <cell r="Z18">
            <v>45047</v>
          </cell>
        </row>
        <row r="19">
          <cell r="R19"/>
          <cell r="V19" t="str">
            <v>SrCtr - ARP</v>
          </cell>
          <cell r="W19" t="str">
            <v>Senior Center - State</v>
          </cell>
          <cell r="Y19">
            <v>44926</v>
          </cell>
          <cell r="Z19">
            <v>45078</v>
          </cell>
        </row>
        <row r="20">
          <cell r="R20"/>
          <cell r="V20" t="str">
            <v>SrCtr - Fed</v>
          </cell>
          <cell r="W20" t="str">
            <v>Senior Center - American Recovery Act</v>
          </cell>
          <cell r="Y20">
            <v>44927</v>
          </cell>
        </row>
        <row r="21">
          <cell r="R21"/>
          <cell r="V21" t="str">
            <v>IIID</v>
          </cell>
          <cell r="W21" t="str">
            <v>Senior Center - Federal (IIIB)</v>
          </cell>
          <cell r="Y21">
            <v>44957</v>
          </cell>
        </row>
        <row r="22">
          <cell r="R22"/>
          <cell r="V22" t="str">
            <v>IIID - ARP</v>
          </cell>
          <cell r="W22" t="str">
            <v>IIID - Federal</v>
          </cell>
          <cell r="Y22">
            <v>44958</v>
          </cell>
        </row>
        <row r="23">
          <cell r="R23"/>
          <cell r="V23" t="str">
            <v>EA</v>
          </cell>
          <cell r="W23" t="str">
            <v>IIID - American Recovery Act</v>
          </cell>
          <cell r="Y23">
            <v>44985</v>
          </cell>
        </row>
        <row r="24">
          <cell r="V24" t="str">
            <v>EA - ARP</v>
          </cell>
          <cell r="W24" t="str">
            <v>Title VII - Elder Abuse</v>
          </cell>
          <cell r="Y24">
            <v>44986</v>
          </cell>
        </row>
        <row r="25">
          <cell r="V25" t="str">
            <v>Omb</v>
          </cell>
          <cell r="W25" t="str">
            <v>Title VII - Elder Abuse (American Recovery Act)</v>
          </cell>
          <cell r="Y25">
            <v>45016</v>
          </cell>
        </row>
        <row r="26">
          <cell r="V26" t="str">
            <v>Omb - ARP</v>
          </cell>
          <cell r="W26" t="str">
            <v>Title VII - Ombudsman</v>
          </cell>
          <cell r="Y26">
            <v>45017</v>
          </cell>
        </row>
        <row r="27">
          <cell r="W27" t="str">
            <v>Title VII - Ombudsman (American Recovery Act)</v>
          </cell>
          <cell r="Y27">
            <v>45046</v>
          </cell>
        </row>
        <row r="28">
          <cell r="Y28">
            <v>45047</v>
          </cell>
        </row>
        <row r="29">
          <cell r="Y29">
            <v>45077</v>
          </cell>
        </row>
        <row r="30">
          <cell r="Y30">
            <v>45078</v>
          </cell>
        </row>
        <row r="31">
          <cell r="Y31"/>
        </row>
        <row r="32">
          <cell r="Y32">
            <v>45107</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E9361-6B55-4DC2-8B2A-391B1653951D}">
  <dimension ref="A1:AE122"/>
  <sheetViews>
    <sheetView view="pageBreakPreview" topLeftCell="A6" zoomScale="60" zoomScaleNormal="100" workbookViewId="0">
      <selection activeCell="B30" sqref="B30:G30"/>
    </sheetView>
  </sheetViews>
  <sheetFormatPr defaultRowHeight="15" x14ac:dyDescent="0.25"/>
  <cols>
    <col min="1" max="1" width="11" customWidth="1"/>
    <col min="2" max="2" width="30.140625" customWidth="1"/>
    <col min="3" max="3" width="9.7109375" customWidth="1"/>
    <col min="4" max="4" width="11.140625" customWidth="1"/>
    <col min="6" max="6" width="8.7109375" customWidth="1"/>
    <col min="7" max="7" width="16.42578125" customWidth="1"/>
    <col min="8" max="8" width="38.140625" bestFit="1" customWidth="1"/>
    <col min="9" max="9" width="2.7109375" customWidth="1"/>
    <col min="10" max="10" width="33.42578125" customWidth="1"/>
    <col min="11" max="11" width="4.28515625" customWidth="1"/>
    <col min="12" max="12" width="39" bestFit="1" customWidth="1"/>
    <col min="13" max="13" width="13.140625" customWidth="1"/>
    <col min="14" max="14" width="13.85546875" style="4" customWidth="1"/>
    <col min="16" max="16" width="0" hidden="1" customWidth="1"/>
    <col min="17" max="17" width="13.140625" hidden="1" customWidth="1"/>
    <col min="18" max="18" width="44.85546875" hidden="1" customWidth="1"/>
    <col min="19" max="19" width="10.28515625" hidden="1" customWidth="1"/>
    <col min="20" max="21" width="0" hidden="1" customWidth="1"/>
    <col min="22" max="22" width="13.7109375" hidden="1" customWidth="1"/>
    <col min="23" max="23" width="40.85546875" hidden="1" customWidth="1"/>
    <col min="24" max="24" width="0" hidden="1" customWidth="1"/>
    <col min="25" max="25" width="22.5703125" hidden="1" customWidth="1"/>
    <col min="26" max="26" width="11.28515625" hidden="1" customWidth="1"/>
    <col min="27" max="30" width="0" hidden="1" customWidth="1"/>
    <col min="31" max="31" width="5.140625" hidden="1" customWidth="1"/>
    <col min="32" max="36" width="0" hidden="1" customWidth="1"/>
    <col min="37" max="37" width="46.28515625" bestFit="1" customWidth="1"/>
  </cols>
  <sheetData>
    <row r="1" spans="1:28" hidden="1" x14ac:dyDescent="0.25"/>
    <row r="2" spans="1:28" hidden="1" x14ac:dyDescent="0.25"/>
    <row r="3" spans="1:28" hidden="1" x14ac:dyDescent="0.25"/>
    <row r="4" spans="1:28" hidden="1" x14ac:dyDescent="0.25"/>
    <row r="5" spans="1:28" hidden="1" x14ac:dyDescent="0.25"/>
    <row r="6" spans="1:28" ht="19.149999999999999" customHeight="1" x14ac:dyDescent="0.25">
      <c r="A6" s="277"/>
      <c r="B6" s="277"/>
      <c r="C6" s="277"/>
      <c r="D6" s="277"/>
      <c r="E6" s="277"/>
      <c r="F6" s="277"/>
      <c r="G6" s="277"/>
      <c r="H6" s="277"/>
      <c r="I6" s="277"/>
      <c r="J6" s="277"/>
      <c r="K6" s="277"/>
      <c r="L6" s="277"/>
      <c r="M6" s="277"/>
      <c r="R6" s="3" t="s">
        <v>79</v>
      </c>
      <c r="S6" t="s">
        <v>80</v>
      </c>
      <c r="V6" s="3" t="s">
        <v>81</v>
      </c>
      <c r="W6" s="3" t="s">
        <v>82</v>
      </c>
      <c r="Y6" s="3" t="s">
        <v>83</v>
      </c>
      <c r="Z6" s="3" t="s">
        <v>84</v>
      </c>
      <c r="AB6" t="s">
        <v>85</v>
      </c>
    </row>
    <row r="7" spans="1:28" ht="33.75" x14ac:dyDescent="0.5">
      <c r="A7" s="35"/>
      <c r="B7" s="36" t="s">
        <v>86</v>
      </c>
      <c r="C7" s="37"/>
      <c r="D7" s="37"/>
      <c r="E7" s="37"/>
      <c r="F7" s="37"/>
      <c r="G7" s="35"/>
      <c r="H7" s="35"/>
      <c r="I7" s="35"/>
      <c r="J7" s="35" t="s">
        <v>87</v>
      </c>
      <c r="K7" s="38"/>
      <c r="L7" s="39"/>
      <c r="M7" s="40"/>
      <c r="N7" s="41"/>
      <c r="R7" s="3" t="s">
        <v>88</v>
      </c>
      <c r="S7" s="3">
        <v>1</v>
      </c>
      <c r="V7" s="3" t="s">
        <v>89</v>
      </c>
      <c r="W7" s="3" t="s">
        <v>90</v>
      </c>
      <c r="Y7" s="42" t="s">
        <v>91</v>
      </c>
      <c r="Z7" s="3" t="s">
        <v>91</v>
      </c>
      <c r="AB7" t="s">
        <v>92</v>
      </c>
    </row>
    <row r="8" spans="1:28" ht="33.75" x14ac:dyDescent="0.5">
      <c r="A8" s="35"/>
      <c r="B8" s="36" t="s">
        <v>93</v>
      </c>
      <c r="C8" s="37"/>
      <c r="D8" s="37"/>
      <c r="E8" s="37"/>
      <c r="F8" s="37"/>
      <c r="G8" s="35"/>
      <c r="I8" s="43"/>
      <c r="R8" t="s">
        <v>94</v>
      </c>
      <c r="S8" s="3">
        <v>2</v>
      </c>
      <c r="V8" s="3" t="s">
        <v>95</v>
      </c>
      <c r="W8" s="3" t="s">
        <v>96</v>
      </c>
      <c r="Y8" s="44">
        <v>44743</v>
      </c>
      <c r="Z8" s="45">
        <v>44743</v>
      </c>
      <c r="AB8" t="s">
        <v>97</v>
      </c>
    </row>
    <row r="9" spans="1:28" ht="33.75" x14ac:dyDescent="0.5">
      <c r="A9" s="35"/>
      <c r="B9" s="36" t="s">
        <v>98</v>
      </c>
      <c r="C9" s="36" t="s">
        <v>99</v>
      </c>
      <c r="D9" s="46" t="s">
        <v>100</v>
      </c>
      <c r="E9" s="37"/>
      <c r="F9" s="37"/>
      <c r="G9" s="35"/>
      <c r="I9" s="43"/>
      <c r="J9" s="47" t="s">
        <v>101</v>
      </c>
      <c r="K9" s="48"/>
      <c r="L9" s="49" t="s">
        <v>102</v>
      </c>
      <c r="M9" s="50" t="str">
        <f>C21</f>
        <v>A0073</v>
      </c>
      <c r="N9" s="278" t="s">
        <v>91</v>
      </c>
      <c r="O9" s="279"/>
      <c r="R9" t="s">
        <v>103</v>
      </c>
      <c r="S9">
        <v>3</v>
      </c>
      <c r="V9" s="3" t="s">
        <v>104</v>
      </c>
      <c r="W9" s="3" t="s">
        <v>105</v>
      </c>
      <c r="Y9" s="44">
        <v>44773</v>
      </c>
      <c r="Z9" s="45">
        <v>44774</v>
      </c>
      <c r="AB9" t="s">
        <v>106</v>
      </c>
    </row>
    <row r="10" spans="1:28" ht="26.25" x14ac:dyDescent="0.4">
      <c r="A10" s="35"/>
      <c r="B10" s="35"/>
      <c r="C10" s="35"/>
      <c r="D10" s="35"/>
      <c r="E10" s="35"/>
      <c r="F10" s="35"/>
      <c r="G10" s="35"/>
      <c r="I10" s="38"/>
      <c r="J10" s="38" t="s">
        <v>107</v>
      </c>
      <c r="K10" s="35"/>
      <c r="R10" t="s">
        <v>108</v>
      </c>
      <c r="S10">
        <v>4</v>
      </c>
      <c r="V10" s="3" t="s">
        <v>109</v>
      </c>
      <c r="W10" t="s">
        <v>110</v>
      </c>
      <c r="Y10" s="44">
        <v>44774</v>
      </c>
      <c r="Z10" s="45">
        <v>44805</v>
      </c>
      <c r="AB10" t="s">
        <v>111</v>
      </c>
    </row>
    <row r="11" spans="1:28" ht="25.5" x14ac:dyDescent="0.35">
      <c r="A11" s="35"/>
      <c r="B11" s="35"/>
      <c r="C11" s="35"/>
      <c r="D11" s="35"/>
      <c r="E11" s="35"/>
      <c r="F11" s="35"/>
      <c r="G11" s="35"/>
      <c r="I11" s="51"/>
      <c r="J11" s="52" t="s">
        <v>112</v>
      </c>
      <c r="K11" s="35" t="s">
        <v>113</v>
      </c>
      <c r="L11" s="53" t="s">
        <v>112</v>
      </c>
      <c r="R11" t="s">
        <v>114</v>
      </c>
      <c r="S11">
        <v>5</v>
      </c>
      <c r="V11" s="3" t="s">
        <v>115</v>
      </c>
      <c r="W11" s="3" t="s">
        <v>109</v>
      </c>
      <c r="Y11" s="44">
        <v>44804</v>
      </c>
      <c r="Z11" s="45">
        <v>44835</v>
      </c>
    </row>
    <row r="12" spans="1:28" ht="19.149999999999999" customHeight="1" x14ac:dyDescent="0.4">
      <c r="A12" s="35"/>
      <c r="B12" s="35"/>
      <c r="C12" s="35"/>
      <c r="D12" s="35"/>
      <c r="E12" s="35"/>
      <c r="F12" s="35"/>
      <c r="G12" s="35"/>
      <c r="H12" s="38"/>
      <c r="I12" s="38"/>
      <c r="J12" s="38"/>
      <c r="K12" s="35"/>
      <c r="R12" t="s">
        <v>116</v>
      </c>
      <c r="S12">
        <v>6</v>
      </c>
      <c r="V12" s="3" t="s">
        <v>117</v>
      </c>
      <c r="W12" s="3" t="s">
        <v>118</v>
      </c>
      <c r="Y12" s="44">
        <v>44805</v>
      </c>
      <c r="Z12" s="45">
        <v>44866</v>
      </c>
    </row>
    <row r="13" spans="1:28" s="57" customFormat="1" ht="33.75" x14ac:dyDescent="0.2">
      <c r="A13" s="54"/>
      <c r="B13" s="55" t="s">
        <v>119</v>
      </c>
      <c r="C13" s="54"/>
      <c r="D13" s="54"/>
      <c r="E13" s="54"/>
      <c r="F13" s="54"/>
      <c r="G13" s="54"/>
      <c r="H13" s="54"/>
      <c r="I13" s="54"/>
      <c r="J13" s="56"/>
      <c r="K13" s="56"/>
      <c r="L13" s="56"/>
      <c r="M13" s="56"/>
      <c r="N13" s="56"/>
      <c r="R13" s="57" t="s">
        <v>120</v>
      </c>
      <c r="S13" s="57">
        <v>7</v>
      </c>
      <c r="V13" s="58" t="s">
        <v>121</v>
      </c>
      <c r="W13" s="3" t="s">
        <v>122</v>
      </c>
      <c r="Y13" s="59">
        <v>44834</v>
      </c>
      <c r="Z13" s="60">
        <v>44896</v>
      </c>
    </row>
    <row r="14" spans="1:28" ht="26.25" x14ac:dyDescent="0.4">
      <c r="A14" s="280" t="s">
        <v>5</v>
      </c>
      <c r="B14" s="280"/>
      <c r="C14" s="281" t="s">
        <v>6</v>
      </c>
      <c r="D14" s="281"/>
      <c r="E14" s="281"/>
      <c r="F14" s="281"/>
      <c r="G14" s="281"/>
      <c r="H14" s="281"/>
      <c r="I14" s="35"/>
      <c r="J14" s="61"/>
      <c r="K14" s="61"/>
      <c r="L14" s="61"/>
      <c r="M14" s="61"/>
      <c r="N14" s="62"/>
      <c r="R14" t="s">
        <v>123</v>
      </c>
      <c r="S14">
        <v>8</v>
      </c>
      <c r="V14" s="3" t="s">
        <v>124</v>
      </c>
      <c r="W14" s="58" t="s">
        <v>125</v>
      </c>
      <c r="Y14" s="44">
        <v>44835</v>
      </c>
      <c r="Z14" s="45">
        <v>44927</v>
      </c>
    </row>
    <row r="15" spans="1:28" ht="26.25" x14ac:dyDescent="0.4">
      <c r="A15" s="35"/>
      <c r="I15" s="38"/>
      <c r="J15" s="38"/>
      <c r="K15" s="62"/>
      <c r="L15" s="62"/>
      <c r="M15" s="62"/>
      <c r="R15" t="s">
        <v>126</v>
      </c>
      <c r="S15">
        <v>9</v>
      </c>
      <c r="V15" s="3" t="s">
        <v>127</v>
      </c>
      <c r="W15" s="3" t="s">
        <v>128</v>
      </c>
      <c r="Y15" s="44">
        <v>44865</v>
      </c>
      <c r="Z15" s="45">
        <v>44958</v>
      </c>
    </row>
    <row r="16" spans="1:28" ht="26.25" x14ac:dyDescent="0.35">
      <c r="A16" s="35"/>
      <c r="I16" s="35"/>
      <c r="J16" s="35"/>
      <c r="K16" s="62"/>
      <c r="L16" s="62"/>
      <c r="M16" s="62"/>
      <c r="R16" t="s">
        <v>129</v>
      </c>
      <c r="S16">
        <v>10</v>
      </c>
      <c r="V16" s="3" t="s">
        <v>130</v>
      </c>
      <c r="W16" s="3" t="s">
        <v>131</v>
      </c>
      <c r="X16" s="35"/>
      <c r="Y16" s="44">
        <v>44866</v>
      </c>
      <c r="Z16" s="45">
        <v>44986</v>
      </c>
    </row>
    <row r="17" spans="1:26" ht="26.25" x14ac:dyDescent="0.4">
      <c r="A17" s="63"/>
      <c r="I17" s="35"/>
      <c r="J17" s="38"/>
      <c r="K17" s="38"/>
      <c r="L17" s="38"/>
      <c r="M17" s="35"/>
      <c r="R17" t="s">
        <v>132</v>
      </c>
      <c r="S17">
        <v>11</v>
      </c>
      <c r="V17" s="3" t="s">
        <v>133</v>
      </c>
      <c r="W17" s="3" t="s">
        <v>134</v>
      </c>
      <c r="X17" s="35"/>
      <c r="Y17" s="44">
        <v>44895</v>
      </c>
      <c r="Z17" s="45">
        <v>45017</v>
      </c>
    </row>
    <row r="18" spans="1:26" ht="30" x14ac:dyDescent="0.4">
      <c r="A18" s="35"/>
      <c r="B18" s="64" t="s">
        <v>135</v>
      </c>
      <c r="C18" s="65" t="s">
        <v>136</v>
      </c>
      <c r="D18" s="66"/>
      <c r="E18" s="67"/>
      <c r="F18" s="67"/>
      <c r="G18" s="67"/>
      <c r="H18" s="64"/>
      <c r="I18" s="35"/>
      <c r="J18" s="35"/>
      <c r="K18" s="35"/>
      <c r="L18" s="38"/>
      <c r="M18" s="35"/>
      <c r="R18" s="3"/>
      <c r="S18">
        <v>12</v>
      </c>
      <c r="V18" s="3" t="s">
        <v>102</v>
      </c>
      <c r="W18" s="3" t="s">
        <v>137</v>
      </c>
      <c r="X18" s="35"/>
      <c r="Y18" s="44">
        <v>44896</v>
      </c>
      <c r="Z18" s="45">
        <v>45047</v>
      </c>
    </row>
    <row r="19" spans="1:26" ht="30" x14ac:dyDescent="0.4">
      <c r="A19" s="35"/>
      <c r="B19" s="64"/>
      <c r="C19" s="65" t="s">
        <v>138</v>
      </c>
      <c r="D19" s="66"/>
      <c r="E19" s="67"/>
      <c r="F19" s="67"/>
      <c r="G19" s="68"/>
      <c r="H19" s="67"/>
      <c r="I19" s="35"/>
      <c r="J19" s="38"/>
      <c r="K19" s="38"/>
      <c r="L19" s="38"/>
      <c r="M19" s="35"/>
      <c r="R19" s="3"/>
      <c r="V19" s="3" t="s">
        <v>139</v>
      </c>
      <c r="W19" s="3" t="s">
        <v>140</v>
      </c>
      <c r="X19" s="35"/>
      <c r="Y19" s="44">
        <v>44926</v>
      </c>
      <c r="Z19" s="45">
        <v>45078</v>
      </c>
    </row>
    <row r="20" spans="1:26" ht="30" x14ac:dyDescent="0.4">
      <c r="A20" s="35"/>
      <c r="B20" s="64"/>
      <c r="C20" s="65" t="s">
        <v>141</v>
      </c>
      <c r="D20" s="65"/>
      <c r="E20" s="67"/>
      <c r="F20" s="67"/>
      <c r="G20" s="69"/>
      <c r="H20" s="67"/>
      <c r="I20" s="35"/>
      <c r="J20" s="35"/>
      <c r="K20" s="35"/>
      <c r="L20" s="35"/>
      <c r="M20" s="35"/>
      <c r="R20" s="3"/>
      <c r="V20" s="3" t="s">
        <v>142</v>
      </c>
      <c r="W20" s="3" t="s">
        <v>143</v>
      </c>
      <c r="Y20" s="44">
        <v>44927</v>
      </c>
    </row>
    <row r="21" spans="1:26" ht="30" x14ac:dyDescent="0.4">
      <c r="A21" s="35"/>
      <c r="B21" s="64" t="s">
        <v>144</v>
      </c>
      <c r="C21" s="67" t="s">
        <v>145</v>
      </c>
      <c r="D21" s="67"/>
      <c r="E21" s="64"/>
      <c r="F21" s="67"/>
      <c r="G21" s="69"/>
      <c r="H21" s="70"/>
      <c r="I21" s="35"/>
      <c r="J21" s="35"/>
      <c r="K21" s="35"/>
      <c r="L21" s="35"/>
      <c r="M21" s="35"/>
      <c r="R21" s="3"/>
      <c r="V21" s="3" t="s">
        <v>146</v>
      </c>
      <c r="W21" s="71" t="s">
        <v>147</v>
      </c>
      <c r="Y21" s="44">
        <v>44957</v>
      </c>
      <c r="Z21" s="45"/>
    </row>
    <row r="22" spans="1:26" ht="26.25" x14ac:dyDescent="0.4">
      <c r="A22" s="35"/>
      <c r="C22" s="35"/>
      <c r="D22" s="35"/>
      <c r="E22" s="35"/>
      <c r="F22" s="38"/>
      <c r="G22" s="35"/>
      <c r="H22" s="35"/>
      <c r="I22" s="35"/>
      <c r="J22" s="35"/>
      <c r="K22" s="35"/>
      <c r="L22" s="35"/>
      <c r="M22" s="35"/>
      <c r="R22" s="3"/>
      <c r="V22" s="3" t="s">
        <v>148</v>
      </c>
      <c r="W22" s="71" t="s">
        <v>149</v>
      </c>
      <c r="Y22" s="44">
        <v>44958</v>
      </c>
    </row>
    <row r="23" spans="1:26" ht="26.25" x14ac:dyDescent="0.4">
      <c r="A23" s="35"/>
      <c r="B23" s="35"/>
      <c r="C23" s="35"/>
      <c r="D23" s="38"/>
      <c r="E23" s="38"/>
      <c r="F23" s="38"/>
      <c r="G23" s="35"/>
      <c r="H23" s="35"/>
      <c r="I23" s="35"/>
      <c r="J23" s="35"/>
      <c r="K23" s="35"/>
      <c r="L23" s="35"/>
      <c r="M23" s="35"/>
      <c r="R23" s="3"/>
      <c r="V23" s="3" t="s">
        <v>150</v>
      </c>
      <c r="W23" s="71" t="s">
        <v>151</v>
      </c>
      <c r="Y23" s="44">
        <v>44985</v>
      </c>
      <c r="Z23" s="45"/>
    </row>
    <row r="24" spans="1:26" ht="25.5" x14ac:dyDescent="0.35">
      <c r="A24" s="35"/>
      <c r="B24" s="35"/>
      <c r="C24" s="35"/>
      <c r="D24" s="35"/>
      <c r="E24" s="35"/>
      <c r="F24" s="35"/>
      <c r="G24" s="35"/>
      <c r="H24" s="35"/>
      <c r="I24" s="35"/>
      <c r="J24" s="35"/>
      <c r="K24" s="35"/>
      <c r="L24" s="35"/>
      <c r="M24" s="35"/>
      <c r="V24" s="3" t="s">
        <v>152</v>
      </c>
      <c r="W24" s="71" t="s">
        <v>153</v>
      </c>
      <c r="Y24" s="44">
        <v>44986</v>
      </c>
    </row>
    <row r="25" spans="1:26" ht="33.75" x14ac:dyDescent="0.5">
      <c r="A25" s="35"/>
      <c r="B25" s="72" t="s">
        <v>154</v>
      </c>
      <c r="D25" s="282" t="s">
        <v>140</v>
      </c>
      <c r="E25" s="282"/>
      <c r="F25" s="282"/>
      <c r="G25" s="282"/>
      <c r="H25" s="282"/>
      <c r="N25" s="73"/>
      <c r="O25" s="74"/>
      <c r="V25" s="3" t="s">
        <v>155</v>
      </c>
      <c r="W25" s="71" t="s">
        <v>156</v>
      </c>
      <c r="Y25" s="44">
        <v>45016</v>
      </c>
      <c r="Z25" s="45"/>
    </row>
    <row r="26" spans="1:26" ht="30" customHeight="1" x14ac:dyDescent="0.45">
      <c r="A26" s="35"/>
      <c r="B26" s="37"/>
      <c r="C26" s="37"/>
      <c r="D26" s="37"/>
      <c r="E26" s="37"/>
      <c r="F26" s="37"/>
      <c r="G26" s="37"/>
      <c r="H26" s="37"/>
      <c r="I26" s="37"/>
      <c r="J26" s="37"/>
      <c r="K26" s="37"/>
      <c r="L26" s="37"/>
      <c r="M26" s="37"/>
      <c r="N26" s="73"/>
      <c r="O26" s="74"/>
      <c r="V26" s="3" t="s">
        <v>157</v>
      </c>
      <c r="W26" s="71" t="s">
        <v>158</v>
      </c>
      <c r="Y26" s="44">
        <v>45017</v>
      </c>
    </row>
    <row r="27" spans="1:26" ht="66" customHeight="1" x14ac:dyDescent="0.5">
      <c r="A27" s="35"/>
      <c r="B27" s="72" t="s">
        <v>79</v>
      </c>
      <c r="C27" s="37"/>
      <c r="D27" s="37"/>
      <c r="E27" s="37"/>
      <c r="F27" s="75"/>
      <c r="G27" s="76"/>
      <c r="H27" s="77" t="s">
        <v>159</v>
      </c>
      <c r="I27" s="76"/>
      <c r="J27" s="77" t="s">
        <v>160</v>
      </c>
      <c r="K27" s="76"/>
      <c r="L27" s="76" t="s">
        <v>161</v>
      </c>
      <c r="M27" s="37"/>
      <c r="N27" s="73"/>
      <c r="O27" s="74"/>
      <c r="W27" s="71" t="s">
        <v>162</v>
      </c>
      <c r="Y27" s="44">
        <v>45046</v>
      </c>
      <c r="Z27" s="45"/>
    </row>
    <row r="28" spans="1:26" ht="42.75" x14ac:dyDescent="1.1000000000000001">
      <c r="A28" s="38">
        <v>1</v>
      </c>
      <c r="B28" s="283" t="s">
        <v>120</v>
      </c>
      <c r="C28" s="283"/>
      <c r="D28" s="283"/>
      <c r="E28" s="283"/>
      <c r="F28" s="283"/>
      <c r="G28" s="283"/>
      <c r="H28" s="32">
        <v>47677</v>
      </c>
      <c r="I28" s="75"/>
      <c r="J28" s="30">
        <v>0.5</v>
      </c>
      <c r="K28" s="75"/>
      <c r="L28" s="78">
        <f>H28*J28</f>
        <v>23838.5</v>
      </c>
      <c r="M28" s="37"/>
      <c r="N28" s="73"/>
      <c r="O28" s="74"/>
      <c r="Y28" s="44">
        <v>45047</v>
      </c>
    </row>
    <row r="29" spans="1:26" ht="42.75" x14ac:dyDescent="1.1000000000000001">
      <c r="A29" s="38">
        <v>2</v>
      </c>
      <c r="B29" s="79" t="s">
        <v>108</v>
      </c>
      <c r="C29" s="79"/>
      <c r="D29" s="79"/>
      <c r="E29" s="79"/>
      <c r="F29" s="79"/>
      <c r="G29" s="79"/>
      <c r="H29" s="32">
        <v>20000</v>
      </c>
      <c r="I29" s="75"/>
      <c r="J29" s="78">
        <v>0</v>
      </c>
      <c r="K29" s="75"/>
      <c r="L29" s="78">
        <f>SUM(H29:K29)</f>
        <v>20000</v>
      </c>
      <c r="M29" s="37"/>
      <c r="N29" s="73"/>
      <c r="O29" s="74"/>
      <c r="Y29" s="44">
        <v>45077</v>
      </c>
      <c r="Z29" s="45"/>
    </row>
    <row r="30" spans="1:26" ht="33.75" x14ac:dyDescent="0.5">
      <c r="A30" s="38">
        <v>3</v>
      </c>
      <c r="B30" s="284" t="s">
        <v>103</v>
      </c>
      <c r="C30" s="284"/>
      <c r="D30" s="284"/>
      <c r="E30" s="284"/>
      <c r="F30" s="284"/>
      <c r="G30" s="284"/>
      <c r="H30" s="31">
        <f>L28-H29</f>
        <v>3838.5</v>
      </c>
      <c r="I30" s="75"/>
      <c r="J30" s="78">
        <v>0</v>
      </c>
      <c r="K30" s="75"/>
      <c r="L30" s="78">
        <f>H30+J30</f>
        <v>3838.5</v>
      </c>
      <c r="M30" s="37"/>
      <c r="N30" s="73"/>
      <c r="O30" s="74"/>
      <c r="Y30" s="44">
        <v>45078</v>
      </c>
    </row>
    <row r="31" spans="1:26" ht="33.75" x14ac:dyDescent="0.5">
      <c r="A31" s="38">
        <v>4</v>
      </c>
      <c r="B31" s="285" t="s">
        <v>94</v>
      </c>
      <c r="C31" s="285"/>
      <c r="D31" s="285"/>
      <c r="E31" s="285"/>
      <c r="F31" s="285"/>
      <c r="G31" s="285"/>
      <c r="H31" s="31">
        <v>0</v>
      </c>
      <c r="I31" s="75"/>
      <c r="J31" s="78">
        <v>0</v>
      </c>
      <c r="K31" s="75"/>
      <c r="L31" s="78">
        <f t="shared" ref="L31" si="0">H31*J31</f>
        <v>0</v>
      </c>
      <c r="M31" s="37"/>
      <c r="N31" s="73"/>
      <c r="O31" s="74"/>
      <c r="Y31" s="44"/>
    </row>
    <row r="32" spans="1:26" ht="33.75" x14ac:dyDescent="0.5">
      <c r="A32" s="38">
        <v>5</v>
      </c>
      <c r="B32" s="285" t="s">
        <v>114</v>
      </c>
      <c r="C32" s="285"/>
      <c r="D32" s="285"/>
      <c r="E32" s="285"/>
      <c r="F32" s="285"/>
      <c r="G32" s="285"/>
      <c r="H32" s="31">
        <f>H28*J28</f>
        <v>23838.5</v>
      </c>
      <c r="I32" s="75"/>
      <c r="J32" s="78">
        <v>0</v>
      </c>
      <c r="K32" s="75"/>
      <c r="L32" s="78">
        <f>H32</f>
        <v>23838.5</v>
      </c>
      <c r="M32" s="37"/>
      <c r="N32" s="73"/>
      <c r="O32" s="74"/>
      <c r="Y32" s="44">
        <v>45107</v>
      </c>
      <c r="Z32" s="45"/>
    </row>
    <row r="33" spans="1:26" ht="33.75" x14ac:dyDescent="0.5">
      <c r="A33" s="38">
        <v>6</v>
      </c>
      <c r="B33" s="286"/>
      <c r="C33" s="286"/>
      <c r="D33" s="286"/>
      <c r="E33" s="286"/>
      <c r="F33" s="286"/>
      <c r="G33" s="286"/>
      <c r="H33" s="31">
        <v>0</v>
      </c>
      <c r="I33" s="75"/>
      <c r="J33" s="78">
        <v>0</v>
      </c>
      <c r="K33" s="75"/>
      <c r="L33" s="78"/>
      <c r="M33" s="37"/>
      <c r="N33" s="73"/>
      <c r="O33" s="74"/>
      <c r="Y33" s="44"/>
      <c r="Z33" s="45"/>
    </row>
    <row r="34" spans="1:26" ht="33" x14ac:dyDescent="0.45">
      <c r="A34" s="38"/>
      <c r="B34" s="247"/>
      <c r="C34" s="247"/>
      <c r="D34" s="247"/>
      <c r="E34" s="247"/>
      <c r="F34" s="247"/>
      <c r="G34" s="247"/>
      <c r="M34" s="37"/>
      <c r="N34" s="73"/>
      <c r="O34" s="74"/>
      <c r="Y34" s="80"/>
    </row>
    <row r="35" spans="1:26" ht="33.75" x14ac:dyDescent="0.5">
      <c r="A35" s="81">
        <v>6</v>
      </c>
      <c r="B35" s="276" t="s">
        <v>163</v>
      </c>
      <c r="C35" s="276"/>
      <c r="D35" s="276"/>
      <c r="E35" s="276"/>
      <c r="F35" s="276"/>
      <c r="G35" s="276"/>
      <c r="H35" s="75"/>
      <c r="I35" s="75"/>
      <c r="J35" s="75"/>
      <c r="K35" s="75"/>
      <c r="L35" s="75"/>
      <c r="M35" s="37"/>
      <c r="N35" s="73"/>
      <c r="O35" s="74"/>
      <c r="Q35" s="81"/>
      <c r="Y35" s="80"/>
    </row>
    <row r="36" spans="1:26" ht="33.75" x14ac:dyDescent="0.5">
      <c r="A36" s="38">
        <v>7</v>
      </c>
      <c r="B36" s="285" t="s">
        <v>126</v>
      </c>
      <c r="C36" s="285"/>
      <c r="D36" s="285"/>
      <c r="E36" s="285"/>
      <c r="F36" s="285"/>
      <c r="G36" s="285"/>
      <c r="H36" s="78"/>
      <c r="I36" s="75"/>
      <c r="J36" s="75"/>
      <c r="K36" s="75"/>
      <c r="L36" s="78">
        <f>L32</f>
        <v>23838.5</v>
      </c>
      <c r="M36" s="37"/>
      <c r="N36" s="73"/>
      <c r="O36" s="74"/>
      <c r="Y36" s="80"/>
    </row>
    <row r="37" spans="1:26" ht="42.75" x14ac:dyDescent="1.1000000000000001">
      <c r="A37" s="38">
        <v>8</v>
      </c>
      <c r="B37" s="285" t="s">
        <v>129</v>
      </c>
      <c r="C37" s="285"/>
      <c r="D37" s="285"/>
      <c r="E37" s="285"/>
      <c r="F37" s="285"/>
      <c r="G37" s="285"/>
      <c r="H37" s="75"/>
      <c r="I37" s="75"/>
      <c r="J37" s="75"/>
      <c r="K37" s="75"/>
      <c r="L37" s="32">
        <v>18934</v>
      </c>
      <c r="M37" s="37"/>
      <c r="N37" s="73"/>
      <c r="O37" s="74"/>
      <c r="Y37" s="80"/>
    </row>
    <row r="38" spans="1:26" ht="33.75" x14ac:dyDescent="0.5">
      <c r="A38" s="82"/>
      <c r="H38" s="75"/>
      <c r="I38" s="75"/>
      <c r="J38" s="75"/>
      <c r="K38" s="75"/>
      <c r="M38" s="37"/>
      <c r="N38" s="73"/>
      <c r="O38" s="74"/>
      <c r="Y38" s="80"/>
    </row>
    <row r="39" spans="1:26" ht="34.5" thickBot="1" x14ac:dyDescent="0.55000000000000004">
      <c r="A39" s="81"/>
      <c r="B39" s="37"/>
      <c r="C39" s="37"/>
      <c r="D39" s="83"/>
      <c r="E39" s="84"/>
      <c r="F39" s="85"/>
      <c r="G39" s="86"/>
      <c r="H39" s="75"/>
      <c r="I39" s="75"/>
      <c r="J39" s="75"/>
      <c r="K39" s="75"/>
      <c r="L39" s="75"/>
      <c r="M39" s="37"/>
      <c r="N39" s="73"/>
      <c r="O39" s="74"/>
      <c r="Y39" s="80"/>
    </row>
    <row r="40" spans="1:26" ht="45.75" thickBot="1" x14ac:dyDescent="0.65">
      <c r="A40" s="81"/>
      <c r="B40" s="290" t="s">
        <v>132</v>
      </c>
      <c r="C40" s="290"/>
      <c r="D40" s="290"/>
      <c r="E40" s="290"/>
      <c r="F40" s="290"/>
      <c r="G40" s="290"/>
      <c r="H40" s="75"/>
      <c r="I40" s="75"/>
      <c r="J40" s="75"/>
      <c r="K40" s="75"/>
      <c r="L40" s="87">
        <f>L36-L37</f>
        <v>4904.5</v>
      </c>
      <c r="M40" s="37"/>
      <c r="N40" s="73"/>
      <c r="O40" s="74"/>
      <c r="Y40" s="80"/>
    </row>
    <row r="41" spans="1:26" ht="33" customHeight="1" x14ac:dyDescent="0.5">
      <c r="A41" s="81"/>
      <c r="B41" s="37"/>
      <c r="C41" s="37"/>
      <c r="D41" s="83"/>
      <c r="E41" s="84"/>
      <c r="F41" s="85"/>
      <c r="G41" s="86"/>
      <c r="H41" s="75"/>
      <c r="I41" s="75"/>
      <c r="J41" s="75"/>
      <c r="K41" s="75"/>
      <c r="L41" s="75"/>
      <c r="M41" s="37"/>
      <c r="N41" s="73"/>
      <c r="O41" s="74"/>
      <c r="Y41" s="80"/>
    </row>
    <row r="42" spans="1:26" ht="33" customHeight="1" x14ac:dyDescent="0.5">
      <c r="A42" s="81"/>
      <c r="B42" s="37"/>
      <c r="C42" s="37"/>
      <c r="D42" s="83"/>
      <c r="E42" s="84"/>
      <c r="F42" s="85"/>
      <c r="G42" s="86"/>
      <c r="H42" s="75"/>
      <c r="I42" s="75"/>
      <c r="J42" s="75"/>
      <c r="K42" s="75"/>
      <c r="L42" s="75"/>
      <c r="M42" s="37"/>
      <c r="N42" s="73"/>
      <c r="O42" s="74"/>
      <c r="Y42" s="80"/>
    </row>
    <row r="43" spans="1:26" ht="25.5" x14ac:dyDescent="0.35">
      <c r="A43" s="35"/>
      <c r="B43" s="74"/>
      <c r="C43" s="74"/>
      <c r="D43" s="74"/>
      <c r="E43" s="74"/>
      <c r="F43" s="88"/>
      <c r="G43" s="74"/>
      <c r="H43" s="89"/>
      <c r="I43" s="89"/>
      <c r="J43" s="89"/>
      <c r="K43" s="89"/>
      <c r="L43" s="89"/>
      <c r="M43" s="74"/>
      <c r="N43" s="73"/>
      <c r="O43" s="74"/>
      <c r="Y43" s="80"/>
    </row>
    <row r="44" spans="1:26" ht="27" thickBot="1" x14ac:dyDescent="0.45">
      <c r="A44" s="90"/>
      <c r="B44" s="74"/>
      <c r="C44" s="74"/>
      <c r="D44" s="91"/>
      <c r="E44" s="7"/>
      <c r="F44" s="92"/>
      <c r="G44" s="93"/>
      <c r="H44" s="94"/>
      <c r="I44" s="89"/>
      <c r="J44" s="89"/>
      <c r="K44" s="89"/>
      <c r="L44" s="89"/>
      <c r="N44" s="74"/>
      <c r="O44" s="74"/>
      <c r="Y44" s="80"/>
    </row>
    <row r="45" spans="1:26" ht="33" customHeight="1" x14ac:dyDescent="0.45">
      <c r="A45" s="291" t="s">
        <v>164</v>
      </c>
      <c r="B45" s="292"/>
      <c r="C45" s="292"/>
      <c r="D45" s="95"/>
      <c r="E45" s="96"/>
      <c r="F45" s="97"/>
      <c r="G45" s="8"/>
      <c r="H45" s="293" t="s">
        <v>165</v>
      </c>
      <c r="I45" s="293"/>
      <c r="J45" s="293"/>
      <c r="K45" s="98"/>
      <c r="L45" s="99"/>
      <c r="M45" s="74"/>
      <c r="N45" s="73"/>
      <c r="O45" s="74"/>
      <c r="Y45" s="80"/>
    </row>
    <row r="46" spans="1:26" s="111" customFormat="1" ht="49.15" customHeight="1" x14ac:dyDescent="0.25">
      <c r="A46" s="100"/>
      <c r="B46" s="101"/>
      <c r="C46" s="102"/>
      <c r="D46" s="103"/>
      <c r="E46" s="104"/>
      <c r="F46" s="105"/>
      <c r="G46" s="104"/>
      <c r="H46" s="106" t="s">
        <v>166</v>
      </c>
      <c r="I46" s="106"/>
      <c r="J46" s="107"/>
      <c r="K46" s="106"/>
      <c r="L46" s="108"/>
      <c r="M46" s="109"/>
      <c r="N46" s="109"/>
      <c r="O46" s="110"/>
      <c r="W46"/>
      <c r="Y46" s="112"/>
    </row>
    <row r="47" spans="1:26" ht="30.75" x14ac:dyDescent="0.4">
      <c r="A47" s="113">
        <v>1</v>
      </c>
      <c r="B47" s="287" t="s">
        <v>92</v>
      </c>
      <c r="C47" s="287"/>
      <c r="D47" s="287"/>
      <c r="E47" s="287"/>
      <c r="F47" s="287"/>
      <c r="G47" s="287"/>
      <c r="H47" s="33">
        <v>38304</v>
      </c>
      <c r="I47" s="114"/>
      <c r="J47" s="115"/>
      <c r="K47" s="67"/>
      <c r="L47" s="116"/>
      <c r="M47" s="117"/>
      <c r="N47" s="118"/>
      <c r="O47" s="117"/>
      <c r="W47" s="111"/>
      <c r="Y47" s="80"/>
    </row>
    <row r="48" spans="1:26" ht="30.75" x14ac:dyDescent="0.4">
      <c r="A48" s="113">
        <v>2</v>
      </c>
      <c r="B48" s="287" t="s">
        <v>97</v>
      </c>
      <c r="C48" s="287"/>
      <c r="D48" s="287"/>
      <c r="E48" s="287"/>
      <c r="F48" s="287"/>
      <c r="G48" s="287"/>
      <c r="H48" s="114">
        <f>L36</f>
        <v>23838.5</v>
      </c>
      <c r="I48" s="114"/>
      <c r="J48" s="119"/>
      <c r="K48" s="67"/>
      <c r="L48" s="116"/>
      <c r="M48" s="117"/>
      <c r="N48" s="118"/>
      <c r="O48" s="117"/>
      <c r="Y48" s="80"/>
    </row>
    <row r="49" spans="1:25" ht="30.75" x14ac:dyDescent="0.4">
      <c r="A49" s="113">
        <v>3</v>
      </c>
      <c r="B49" s="287" t="s">
        <v>106</v>
      </c>
      <c r="C49" s="287"/>
      <c r="D49" s="287"/>
      <c r="E49" s="287"/>
      <c r="F49" s="287"/>
      <c r="G49" s="287"/>
      <c r="H49" s="114">
        <f>SUM(H47:H48)</f>
        <v>62142.5</v>
      </c>
      <c r="I49" s="114"/>
      <c r="J49" s="119"/>
      <c r="K49" s="120"/>
      <c r="L49" s="116"/>
      <c r="M49" s="117"/>
      <c r="N49" s="118"/>
      <c r="O49" s="117"/>
      <c r="Y49" s="80"/>
    </row>
    <row r="50" spans="1:25" ht="31.5" thickBot="1" x14ac:dyDescent="0.45">
      <c r="A50" s="121">
        <v>4</v>
      </c>
      <c r="B50" s="288" t="s">
        <v>111</v>
      </c>
      <c r="C50" s="288"/>
      <c r="D50" s="288"/>
      <c r="E50" s="288"/>
      <c r="F50" s="288"/>
      <c r="G50" s="288"/>
      <c r="H50" s="34">
        <f>(L32/H47)+(L33/H47)</f>
        <v>0.62235014619883045</v>
      </c>
      <c r="I50" s="122"/>
      <c r="J50" s="123"/>
      <c r="K50" s="124"/>
      <c r="L50" s="125"/>
      <c r="M50" s="117"/>
      <c r="N50" s="118"/>
      <c r="O50" s="117"/>
      <c r="Y50" s="80"/>
    </row>
    <row r="51" spans="1:25" ht="33" x14ac:dyDescent="0.45">
      <c r="A51" s="126"/>
      <c r="B51" s="127"/>
      <c r="C51" s="128"/>
      <c r="D51" s="129"/>
      <c r="E51" s="130"/>
      <c r="F51" s="131"/>
      <c r="G51" s="131"/>
      <c r="H51" s="74"/>
      <c r="I51" s="74"/>
      <c r="J51" s="37"/>
      <c r="K51" s="37"/>
      <c r="L51" s="132"/>
      <c r="M51" s="74"/>
      <c r="N51" s="73"/>
      <c r="O51" s="74"/>
      <c r="Y51" s="80"/>
    </row>
    <row r="52" spans="1:25" ht="25.5" x14ac:dyDescent="0.35">
      <c r="A52" s="35"/>
      <c r="B52" s="74"/>
      <c r="C52" s="74"/>
      <c r="D52" s="74"/>
      <c r="E52" s="74"/>
      <c r="F52" s="74"/>
      <c r="G52" s="74"/>
      <c r="H52" s="74"/>
      <c r="I52" s="74"/>
      <c r="J52" s="74"/>
      <c r="K52" s="74"/>
      <c r="L52" s="74"/>
      <c r="M52" s="74"/>
      <c r="N52" s="73"/>
      <c r="O52" s="74"/>
      <c r="Y52" s="80"/>
    </row>
    <row r="53" spans="1:25" ht="25.5" x14ac:dyDescent="0.35">
      <c r="A53" s="35"/>
      <c r="B53" s="106"/>
      <c r="C53" s="74"/>
      <c r="D53" s="74"/>
      <c r="E53" s="74"/>
      <c r="F53" s="74"/>
      <c r="G53" s="74"/>
      <c r="H53" s="74"/>
      <c r="I53" s="74"/>
      <c r="J53" s="74"/>
      <c r="K53" s="74"/>
      <c r="L53" s="74"/>
      <c r="M53" s="74"/>
      <c r="N53" s="73"/>
      <c r="O53" s="74"/>
      <c r="Y53" s="80"/>
    </row>
    <row r="54" spans="1:25" ht="22.9" customHeight="1" x14ac:dyDescent="0.35">
      <c r="A54" s="133"/>
      <c r="B54" s="106"/>
      <c r="C54" s="106"/>
      <c r="D54" s="106"/>
      <c r="E54" s="106"/>
      <c r="F54" s="106"/>
      <c r="G54" s="106"/>
      <c r="H54" s="106"/>
      <c r="I54" s="106"/>
      <c r="J54" s="106"/>
      <c r="K54" s="106"/>
      <c r="L54" s="106"/>
      <c r="M54" s="74"/>
      <c r="N54" s="73"/>
      <c r="O54" s="74"/>
      <c r="Y54" s="80"/>
    </row>
    <row r="55" spans="1:25" ht="22.9" customHeight="1" x14ac:dyDescent="0.35">
      <c r="A55" s="133"/>
      <c r="B55" s="289" t="s">
        <v>167</v>
      </c>
      <c r="C55" s="289"/>
      <c r="D55" s="289"/>
      <c r="E55" s="289"/>
      <c r="F55" s="289"/>
      <c r="G55" s="289"/>
      <c r="H55" s="289"/>
      <c r="I55" s="289"/>
      <c r="J55" s="289"/>
      <c r="K55" s="289"/>
      <c r="L55" s="289"/>
      <c r="M55" s="289"/>
      <c r="N55" s="289"/>
      <c r="O55" s="74"/>
      <c r="Y55" s="80"/>
    </row>
    <row r="56" spans="1:25" ht="21.6" customHeight="1" x14ac:dyDescent="0.35">
      <c r="A56" s="133"/>
      <c r="B56" s="289"/>
      <c r="C56" s="289"/>
      <c r="D56" s="289"/>
      <c r="E56" s="289"/>
      <c r="F56" s="289"/>
      <c r="G56" s="289"/>
      <c r="H56" s="289"/>
      <c r="I56" s="289"/>
      <c r="J56" s="289"/>
      <c r="K56" s="289"/>
      <c r="L56" s="289"/>
      <c r="M56" s="289"/>
      <c r="N56" s="289"/>
      <c r="O56" s="74"/>
      <c r="Y56" s="80"/>
    </row>
    <row r="57" spans="1:25" ht="22.9" customHeight="1" x14ac:dyDescent="0.35">
      <c r="B57" s="289"/>
      <c r="C57" s="289"/>
      <c r="D57" s="289"/>
      <c r="E57" s="289"/>
      <c r="F57" s="289"/>
      <c r="G57" s="289"/>
      <c r="H57" s="289"/>
      <c r="I57" s="289"/>
      <c r="J57" s="289"/>
      <c r="K57" s="289"/>
      <c r="L57" s="289"/>
      <c r="M57" s="289"/>
      <c r="N57" s="289"/>
      <c r="O57" s="74"/>
      <c r="Y57" s="80"/>
    </row>
    <row r="58" spans="1:25" x14ac:dyDescent="0.25">
      <c r="B58" s="289"/>
      <c r="C58" s="289"/>
      <c r="D58" s="289"/>
      <c r="E58" s="289"/>
      <c r="F58" s="289"/>
      <c r="G58" s="289"/>
      <c r="H58" s="289"/>
      <c r="I58" s="289"/>
      <c r="J58" s="289"/>
      <c r="K58" s="289"/>
      <c r="L58" s="289"/>
      <c r="M58" s="289"/>
      <c r="N58" s="289"/>
      <c r="Y58" s="80"/>
    </row>
    <row r="59" spans="1:25" x14ac:dyDescent="0.25">
      <c r="B59" s="289"/>
      <c r="C59" s="289"/>
      <c r="D59" s="289"/>
      <c r="E59" s="289"/>
      <c r="F59" s="289"/>
      <c r="G59" s="289"/>
      <c r="H59" s="289"/>
      <c r="I59" s="289"/>
      <c r="J59" s="289"/>
      <c r="K59" s="289"/>
      <c r="L59" s="289"/>
      <c r="M59" s="289"/>
      <c r="N59" s="289"/>
      <c r="Y59" s="80"/>
    </row>
    <row r="60" spans="1:25" x14ac:dyDescent="0.25">
      <c r="B60" s="289"/>
      <c r="C60" s="289"/>
      <c r="D60" s="289"/>
      <c r="E60" s="289"/>
      <c r="F60" s="289"/>
      <c r="G60" s="289"/>
      <c r="H60" s="289"/>
      <c r="I60" s="289"/>
      <c r="J60" s="289"/>
      <c r="K60" s="289"/>
      <c r="L60" s="289"/>
      <c r="M60" s="289"/>
      <c r="N60" s="289"/>
      <c r="Y60" s="80"/>
    </row>
    <row r="61" spans="1:25" x14ac:dyDescent="0.25">
      <c r="Y61" s="80"/>
    </row>
    <row r="62" spans="1:25" x14ac:dyDescent="0.25">
      <c r="Y62" s="80"/>
    </row>
    <row r="63" spans="1:25" x14ac:dyDescent="0.25">
      <c r="Y63" s="80"/>
    </row>
    <row r="64" spans="1:25" x14ac:dyDescent="0.25">
      <c r="Y64" s="80"/>
    </row>
    <row r="65" spans="25:25" x14ac:dyDescent="0.25">
      <c r="Y65" s="80"/>
    </row>
    <row r="66" spans="25:25" x14ac:dyDescent="0.25">
      <c r="Y66" s="80"/>
    </row>
    <row r="67" spans="25:25" x14ac:dyDescent="0.25">
      <c r="Y67" s="80"/>
    </row>
    <row r="68" spans="25:25" x14ac:dyDescent="0.25">
      <c r="Y68" s="80"/>
    </row>
    <row r="69" spans="25:25" x14ac:dyDescent="0.25">
      <c r="Y69" s="80"/>
    </row>
    <row r="70" spans="25:25" x14ac:dyDescent="0.25">
      <c r="Y70" s="80"/>
    </row>
    <row r="71" spans="25:25" x14ac:dyDescent="0.25">
      <c r="Y71" s="80"/>
    </row>
    <row r="72" spans="25:25" x14ac:dyDescent="0.25">
      <c r="Y72" s="80"/>
    </row>
    <row r="73" spans="25:25" x14ac:dyDescent="0.25">
      <c r="Y73" s="80"/>
    </row>
    <row r="74" spans="25:25" x14ac:dyDescent="0.25">
      <c r="Y74" s="80"/>
    </row>
    <row r="75" spans="25:25" x14ac:dyDescent="0.25">
      <c r="Y75" s="80"/>
    </row>
    <row r="76" spans="25:25" x14ac:dyDescent="0.25">
      <c r="Y76" s="80"/>
    </row>
    <row r="77" spans="25:25" x14ac:dyDescent="0.25">
      <c r="Y77" s="80"/>
    </row>
    <row r="78" spans="25:25" x14ac:dyDescent="0.25">
      <c r="Y78" s="80"/>
    </row>
    <row r="79" spans="25:25" x14ac:dyDescent="0.25">
      <c r="Y79" s="80"/>
    </row>
    <row r="80" spans="25:25" x14ac:dyDescent="0.25">
      <c r="Y80" s="80"/>
    </row>
    <row r="81" spans="25:25" x14ac:dyDescent="0.25">
      <c r="Y81" s="80"/>
    </row>
    <row r="82" spans="25:25" x14ac:dyDescent="0.25">
      <c r="Y82" s="80"/>
    </row>
    <row r="83" spans="25:25" x14ac:dyDescent="0.25">
      <c r="Y83" s="80"/>
    </row>
    <row r="84" spans="25:25" x14ac:dyDescent="0.25">
      <c r="Y84" s="80"/>
    </row>
    <row r="85" spans="25:25" x14ac:dyDescent="0.25">
      <c r="Y85" s="80"/>
    </row>
    <row r="86" spans="25:25" x14ac:dyDescent="0.25">
      <c r="Y86" s="80"/>
    </row>
    <row r="87" spans="25:25" x14ac:dyDescent="0.25">
      <c r="Y87" s="80"/>
    </row>
    <row r="88" spans="25:25" x14ac:dyDescent="0.25">
      <c r="Y88" s="80"/>
    </row>
    <row r="89" spans="25:25" x14ac:dyDescent="0.25">
      <c r="Y89" s="80"/>
    </row>
    <row r="90" spans="25:25" x14ac:dyDescent="0.25">
      <c r="Y90" s="80"/>
    </row>
    <row r="91" spans="25:25" x14ac:dyDescent="0.25">
      <c r="Y91" s="80"/>
    </row>
    <row r="92" spans="25:25" x14ac:dyDescent="0.25">
      <c r="Y92" s="80"/>
    </row>
    <row r="93" spans="25:25" x14ac:dyDescent="0.25">
      <c r="Y93" s="80"/>
    </row>
    <row r="94" spans="25:25" x14ac:dyDescent="0.25">
      <c r="Y94" s="80"/>
    </row>
    <row r="95" spans="25:25" x14ac:dyDescent="0.25">
      <c r="Y95" s="80"/>
    </row>
    <row r="96" spans="25:25" x14ac:dyDescent="0.25">
      <c r="Y96" s="80"/>
    </row>
    <row r="97" spans="25:25" x14ac:dyDescent="0.25">
      <c r="Y97" s="80"/>
    </row>
    <row r="98" spans="25:25" x14ac:dyDescent="0.25">
      <c r="Y98" s="80"/>
    </row>
    <row r="99" spans="25:25" x14ac:dyDescent="0.25">
      <c r="Y99" s="80"/>
    </row>
    <row r="100" spans="25:25" x14ac:dyDescent="0.25">
      <c r="Y100" s="80"/>
    </row>
    <row r="101" spans="25:25" x14ac:dyDescent="0.25">
      <c r="Y101" s="80"/>
    </row>
    <row r="102" spans="25:25" x14ac:dyDescent="0.25">
      <c r="Y102" s="80"/>
    </row>
    <row r="103" spans="25:25" x14ac:dyDescent="0.25">
      <c r="Y103" s="80"/>
    </row>
    <row r="104" spans="25:25" x14ac:dyDescent="0.25">
      <c r="Y104" s="80"/>
    </row>
    <row r="105" spans="25:25" x14ac:dyDescent="0.25">
      <c r="Y105" s="80"/>
    </row>
    <row r="106" spans="25:25" x14ac:dyDescent="0.25">
      <c r="Y106" s="80"/>
    </row>
    <row r="107" spans="25:25" x14ac:dyDescent="0.25">
      <c r="Y107" s="80"/>
    </row>
    <row r="108" spans="25:25" x14ac:dyDescent="0.25">
      <c r="Y108" s="80"/>
    </row>
    <row r="109" spans="25:25" x14ac:dyDescent="0.25">
      <c r="Y109" s="80"/>
    </row>
    <row r="110" spans="25:25" x14ac:dyDescent="0.25">
      <c r="Y110" s="80"/>
    </row>
    <row r="111" spans="25:25" x14ac:dyDescent="0.25">
      <c r="Y111" s="80"/>
    </row>
    <row r="112" spans="25:25" x14ac:dyDescent="0.25">
      <c r="Y112" s="80"/>
    </row>
    <row r="113" spans="25:25" x14ac:dyDescent="0.25">
      <c r="Y113" s="80"/>
    </row>
    <row r="114" spans="25:25" x14ac:dyDescent="0.25">
      <c r="Y114" s="80"/>
    </row>
    <row r="115" spans="25:25" x14ac:dyDescent="0.25">
      <c r="Y115" s="80"/>
    </row>
    <row r="116" spans="25:25" x14ac:dyDescent="0.25">
      <c r="Y116" s="80"/>
    </row>
    <row r="117" spans="25:25" x14ac:dyDescent="0.25">
      <c r="Y117" s="80"/>
    </row>
    <row r="118" spans="25:25" x14ac:dyDescent="0.25">
      <c r="Y118" s="80"/>
    </row>
    <row r="119" spans="25:25" x14ac:dyDescent="0.25">
      <c r="Y119" s="80"/>
    </row>
    <row r="120" spans="25:25" x14ac:dyDescent="0.25">
      <c r="Y120" s="80"/>
    </row>
    <row r="121" spans="25:25" x14ac:dyDescent="0.25">
      <c r="Y121" s="80"/>
    </row>
    <row r="122" spans="25:25" x14ac:dyDescent="0.25">
      <c r="Y122" s="80"/>
    </row>
  </sheetData>
  <mergeCells count="22">
    <mergeCell ref="B48:G48"/>
    <mergeCell ref="B49:G49"/>
    <mergeCell ref="B50:G50"/>
    <mergeCell ref="B55:N60"/>
    <mergeCell ref="B36:G36"/>
    <mergeCell ref="B37:G37"/>
    <mergeCell ref="B40:G40"/>
    <mergeCell ref="A45:C45"/>
    <mergeCell ref="H45:J45"/>
    <mergeCell ref="B47:G47"/>
    <mergeCell ref="B35:G35"/>
    <mergeCell ref="A6:M6"/>
    <mergeCell ref="N9:O9"/>
    <mergeCell ref="A14:B14"/>
    <mergeCell ref="C14:H14"/>
    <mergeCell ref="D25:H25"/>
    <mergeCell ref="B28:G28"/>
    <mergeCell ref="B30:G30"/>
    <mergeCell ref="B31:G31"/>
    <mergeCell ref="B32:G32"/>
    <mergeCell ref="B33:G33"/>
    <mergeCell ref="B34:G34"/>
  </mergeCells>
  <dataValidations count="10">
    <dataValidation type="list" allowBlank="1" showInputMessage="1" showErrorMessage="1" sqref="B47:G50" xr:uid="{D100A6E6-194F-46E2-87F2-29EC7659068E}">
      <formula1>$AB$7:$AB$10</formula1>
    </dataValidation>
    <dataValidation type="list" allowBlank="1" showInputMessage="1" showErrorMessage="1" sqref="Q35 A35" xr:uid="{7F740E82-7AE7-451C-B117-0614312FCFFB}">
      <formula1>$S$6:$S$19</formula1>
    </dataValidation>
    <dataValidation type="list" allowBlank="1" showInputMessage="1" showErrorMessage="1" sqref="B29:B33 C29:G29 C32:G32 B40:G40 B36:G37" xr:uid="{64061A8E-B68B-4681-A4FE-ECB4F46D3DA4}">
      <formula1>Service</formula1>
    </dataValidation>
    <dataValidation type="list" allowBlank="1" showInputMessage="1" showErrorMessage="1" sqref="N9" xr:uid="{9BF0AB98-D2E0-4F6F-AE5C-035774D41EEA}">
      <formula1>SDate</formula1>
    </dataValidation>
    <dataValidation type="list" allowBlank="1" showInputMessage="1" showErrorMessage="1" promptTitle="Select a Date" prompt="       " sqref="I11:J11" xr:uid="{9FC613B0-9A71-4251-A4D6-FA3350F00B9C}">
      <formula1>Date</formula1>
    </dataValidation>
    <dataValidation type="list" allowBlank="1" showInputMessage="1" showErrorMessage="1" sqref="L9" xr:uid="{46FA8AED-1696-4081-9EDF-EB3B89EAC8AA}">
      <formula1>Code</formula1>
    </dataValidation>
    <dataValidation type="date" allowBlank="1" showInputMessage="1" showErrorMessage="1" sqref="J13" xr:uid="{54A03A8E-55A5-4619-A82E-8FE7A9142C73}">
      <formula1>44743</formula1>
      <formula2>45107</formula2>
    </dataValidation>
    <dataValidation type="list" allowBlank="1" showInputMessage="1" showErrorMessage="1" promptTitle="Select a Date" prompt="         " sqref="L11" xr:uid="{9DC2F786-2F5D-480B-AB32-44E4D4EA4CFC}">
      <formula1>Date</formula1>
    </dataValidation>
    <dataValidation type="list" allowBlank="1" showErrorMessage="1" prompt="Select a Service" sqref="B28:G28" xr:uid="{BEC02606-43F5-4C22-8AA2-8C67F81C66EA}">
      <formula1>Service</formula1>
    </dataValidation>
    <dataValidation type="list" allowBlank="1" showInputMessage="1" showErrorMessage="1" sqref="D25:H25" xr:uid="{FBA9AA0F-4923-42EA-B0B6-AB77993440AA}">
      <formula1>Funding</formula1>
    </dataValidation>
  </dataValidations>
  <pageMargins left="0.7" right="0.7" top="0.75" bottom="0.75" header="0.3" footer="0.3"/>
  <pageSetup scale="36" orientation="portrait" r:id="rId1"/>
  <colBreaks count="1" manualBreakCount="1">
    <brk id="15" max="7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099F-0190-4D0E-8C9C-20CAF06BF0CB}">
  <dimension ref="A1:AH44"/>
  <sheetViews>
    <sheetView zoomScaleNormal="100" workbookViewId="0">
      <selection activeCell="H1" sqref="H1"/>
    </sheetView>
  </sheetViews>
  <sheetFormatPr defaultColWidth="10.140625" defaultRowHeight="15" x14ac:dyDescent="0.25"/>
  <cols>
    <col min="1" max="1" width="9.7109375" bestFit="1" customWidth="1"/>
    <col min="2" max="2" width="32.140625" bestFit="1" customWidth="1"/>
    <col min="3" max="3" width="36.42578125" bestFit="1" customWidth="1"/>
    <col min="4" max="5" width="14.28515625" bestFit="1" customWidth="1"/>
    <col min="6" max="7" width="12.85546875" bestFit="1" customWidth="1"/>
    <col min="8" max="8" width="14.28515625" customWidth="1"/>
    <col min="9" max="9" width="12.85546875" bestFit="1" customWidth="1"/>
    <col min="10" max="10" width="14.28515625" bestFit="1" customWidth="1"/>
    <col min="11" max="11" width="16.140625" bestFit="1" customWidth="1"/>
    <col min="12" max="17" width="14.28515625" bestFit="1" customWidth="1"/>
    <col min="21" max="21" width="10.140625" customWidth="1"/>
    <col min="22" max="22" width="16" hidden="1" customWidth="1"/>
    <col min="23" max="23" width="22.42578125" style="144" hidden="1" customWidth="1"/>
    <col min="24" max="24" width="10.140625" customWidth="1"/>
  </cols>
  <sheetData>
    <row r="1" spans="1:23" ht="15.75" x14ac:dyDescent="0.25">
      <c r="A1" s="9"/>
      <c r="B1" s="9" t="s">
        <v>0</v>
      </c>
      <c r="C1" s="9"/>
      <c r="D1" s="9"/>
      <c r="E1" s="9"/>
      <c r="F1" s="5"/>
      <c r="G1" s="9"/>
      <c r="H1" s="10" t="s">
        <v>1</v>
      </c>
      <c r="I1" s="5"/>
      <c r="J1" s="9"/>
      <c r="K1" s="9"/>
      <c r="L1" s="9"/>
    </row>
    <row r="2" spans="1:23" ht="15.75" x14ac:dyDescent="0.25">
      <c r="A2" s="9"/>
      <c r="B2" s="9"/>
      <c r="C2" s="9"/>
      <c r="D2" s="9"/>
      <c r="E2" s="9"/>
      <c r="F2" s="5"/>
      <c r="G2" s="9"/>
      <c r="H2" s="10" t="s">
        <v>209</v>
      </c>
      <c r="I2" s="5"/>
      <c r="J2" s="9"/>
      <c r="K2" s="9"/>
      <c r="L2" s="9"/>
    </row>
    <row r="4" spans="1:23" ht="18" x14ac:dyDescent="0.25">
      <c r="A4" s="5"/>
      <c r="B4" s="11" t="s">
        <v>3</v>
      </c>
      <c r="C4" s="21" t="s">
        <v>178</v>
      </c>
      <c r="D4" s="6"/>
      <c r="E4" s="6"/>
      <c r="F4" s="6"/>
      <c r="G4" s="6"/>
      <c r="H4" s="5"/>
      <c r="I4" s="5"/>
      <c r="J4" s="5"/>
      <c r="K4" s="5"/>
      <c r="L4" s="5"/>
    </row>
    <row r="5" spans="1:23" ht="15.75" x14ac:dyDescent="0.25">
      <c r="A5" s="5"/>
      <c r="B5" s="11" t="s">
        <v>5</v>
      </c>
      <c r="C5" s="12" t="s">
        <v>179</v>
      </c>
      <c r="D5" s="6"/>
      <c r="E5" s="6"/>
      <c r="F5" s="6"/>
      <c r="G5" s="6"/>
      <c r="H5" s="6"/>
      <c r="I5" s="5"/>
      <c r="J5" s="5"/>
      <c r="K5" s="11" t="s">
        <v>7</v>
      </c>
      <c r="L5" s="171">
        <v>4999.99</v>
      </c>
    </row>
    <row r="6" spans="1:23" ht="15.75" x14ac:dyDescent="0.25">
      <c r="A6" s="5"/>
      <c r="B6" s="11"/>
      <c r="C6" s="134"/>
      <c r="D6" s="6"/>
      <c r="E6" s="6"/>
      <c r="F6" s="6"/>
      <c r="G6" s="6"/>
      <c r="H6" s="6"/>
      <c r="I6" s="5"/>
      <c r="J6" s="5"/>
      <c r="K6" s="11"/>
      <c r="L6" s="135"/>
    </row>
    <row r="7" spans="1:23" x14ac:dyDescent="0.25">
      <c r="F7" s="140">
        <v>45474</v>
      </c>
      <c r="G7" s="140">
        <v>45475</v>
      </c>
      <c r="H7" s="140">
        <v>45476</v>
      </c>
      <c r="I7" s="140">
        <v>45477</v>
      </c>
      <c r="J7" s="140">
        <v>45478</v>
      </c>
      <c r="K7" s="140">
        <v>45479</v>
      </c>
      <c r="L7" s="140">
        <v>45480</v>
      </c>
      <c r="M7" s="140">
        <v>45481</v>
      </c>
      <c r="N7" s="140">
        <v>45482</v>
      </c>
      <c r="O7" s="140">
        <v>45483</v>
      </c>
      <c r="P7" s="140">
        <v>45484</v>
      </c>
      <c r="Q7" s="140">
        <v>45485</v>
      </c>
    </row>
    <row r="8" spans="1:23" ht="25.5" x14ac:dyDescent="0.25">
      <c r="A8" s="300" t="s">
        <v>8</v>
      </c>
      <c r="B8" s="301"/>
      <c r="C8" s="302"/>
      <c r="D8" s="14" t="s">
        <v>176</v>
      </c>
      <c r="E8" s="14"/>
      <c r="F8" s="139" t="s">
        <v>116</v>
      </c>
      <c r="G8" s="139" t="s">
        <v>116</v>
      </c>
      <c r="H8" s="139" t="s">
        <v>116</v>
      </c>
      <c r="I8" s="139" t="s">
        <v>116</v>
      </c>
      <c r="J8" s="139" t="s">
        <v>116</v>
      </c>
      <c r="K8" s="139" t="s">
        <v>116</v>
      </c>
      <c r="L8" s="139" t="s">
        <v>116</v>
      </c>
      <c r="M8" s="139" t="s">
        <v>116</v>
      </c>
      <c r="N8" s="139" t="s">
        <v>116</v>
      </c>
      <c r="O8" s="139" t="s">
        <v>116</v>
      </c>
      <c r="P8" s="139" t="s">
        <v>116</v>
      </c>
      <c r="Q8" s="139" t="s">
        <v>116</v>
      </c>
    </row>
    <row r="9" spans="1:23" ht="26.25" customHeight="1" x14ac:dyDescent="0.25">
      <c r="A9" s="303"/>
      <c r="B9" s="304"/>
      <c r="C9" s="305"/>
      <c r="D9" s="18" t="s">
        <v>177</v>
      </c>
      <c r="E9" s="18" t="s">
        <v>20</v>
      </c>
      <c r="F9" s="19" t="s">
        <v>21</v>
      </c>
      <c r="G9" s="19" t="s">
        <v>168</v>
      </c>
      <c r="H9" s="19" t="s">
        <v>168</v>
      </c>
      <c r="I9" s="19" t="s">
        <v>168</v>
      </c>
      <c r="J9" s="19" t="s">
        <v>168</v>
      </c>
      <c r="K9" s="19" t="s">
        <v>168</v>
      </c>
      <c r="L9" s="19" t="s">
        <v>168</v>
      </c>
      <c r="M9" s="19" t="s">
        <v>168</v>
      </c>
      <c r="N9" s="19" t="s">
        <v>168</v>
      </c>
      <c r="O9" s="19" t="s">
        <v>168</v>
      </c>
      <c r="P9" s="19" t="s">
        <v>168</v>
      </c>
      <c r="Q9" s="19" t="s">
        <v>168</v>
      </c>
    </row>
    <row r="10" spans="1:23" s="144" customFormat="1" ht="15.75" x14ac:dyDescent="0.25">
      <c r="A10" s="162" t="s">
        <v>29</v>
      </c>
      <c r="B10" s="295" t="s">
        <v>30</v>
      </c>
      <c r="C10" s="306"/>
      <c r="D10" s="153">
        <v>0</v>
      </c>
      <c r="E10" s="153">
        <v>0</v>
      </c>
      <c r="F10" s="154"/>
      <c r="G10" s="163"/>
      <c r="H10" s="163"/>
      <c r="I10" s="163"/>
      <c r="J10" s="163"/>
      <c r="K10" s="163"/>
      <c r="L10" s="163"/>
      <c r="M10" s="163"/>
      <c r="N10" s="163"/>
      <c r="O10" s="163"/>
      <c r="P10" s="163"/>
      <c r="Q10" s="163"/>
    </row>
    <row r="11" spans="1:23" s="144" customFormat="1" ht="15.75" x14ac:dyDescent="0.25">
      <c r="A11" s="162" t="s">
        <v>31</v>
      </c>
      <c r="B11" s="295" t="s">
        <v>32</v>
      </c>
      <c r="C11" s="296"/>
      <c r="D11" s="153">
        <v>0</v>
      </c>
      <c r="E11" s="153">
        <v>0</v>
      </c>
      <c r="F11" s="154"/>
      <c r="G11" s="163"/>
      <c r="H11" s="163"/>
      <c r="I11" s="163"/>
      <c r="J11" s="163"/>
      <c r="K11" s="163"/>
      <c r="L11" s="163"/>
      <c r="M11" s="163"/>
      <c r="N11" s="163"/>
      <c r="O11" s="163"/>
      <c r="P11" s="163"/>
      <c r="Q11" s="163"/>
    </row>
    <row r="12" spans="1:23" s="144" customFormat="1" ht="15.75" x14ac:dyDescent="0.25">
      <c r="A12" s="162" t="s">
        <v>34</v>
      </c>
      <c r="B12" s="151" t="s">
        <v>33</v>
      </c>
      <c r="C12" s="152"/>
      <c r="D12" s="156">
        <v>0</v>
      </c>
      <c r="E12" s="153">
        <v>0</v>
      </c>
      <c r="F12" s="154"/>
      <c r="G12" s="163"/>
      <c r="H12" s="163"/>
      <c r="I12" s="163"/>
      <c r="J12" s="163"/>
      <c r="K12" s="163"/>
      <c r="L12" s="163"/>
      <c r="M12" s="163"/>
      <c r="N12" s="163"/>
      <c r="O12" s="163"/>
      <c r="P12" s="163"/>
      <c r="Q12" s="163"/>
    </row>
    <row r="13" spans="1:23" s="145" customFormat="1" ht="15.75" x14ac:dyDescent="0.25">
      <c r="A13" s="162" t="s">
        <v>36</v>
      </c>
      <c r="B13" s="298" t="s">
        <v>35</v>
      </c>
      <c r="C13" s="299"/>
      <c r="D13" s="147">
        <f>SUM(D10:D12)</f>
        <v>0</v>
      </c>
      <c r="E13" s="147">
        <f>SUM(E10:E12)</f>
        <v>0</v>
      </c>
      <c r="F13" s="148">
        <f>SUM(F10:F12)</f>
        <v>0</v>
      </c>
      <c r="G13" s="148">
        <f>SUM(G10:G12)</f>
        <v>0</v>
      </c>
      <c r="H13" s="148">
        <f t="shared" ref="H13:L13" si="0">SUM(H10:H12)</f>
        <v>0</v>
      </c>
      <c r="I13" s="148">
        <f t="shared" si="0"/>
        <v>0</v>
      </c>
      <c r="J13" s="148">
        <f t="shared" si="0"/>
        <v>0</v>
      </c>
      <c r="K13" s="148">
        <f t="shared" si="0"/>
        <v>0</v>
      </c>
      <c r="L13" s="148">
        <f t="shared" si="0"/>
        <v>0</v>
      </c>
      <c r="M13" s="148">
        <f t="shared" ref="M13:Q13" si="1">SUM(M10:M12)</f>
        <v>0</v>
      </c>
      <c r="N13" s="148">
        <f t="shared" si="1"/>
        <v>0</v>
      </c>
      <c r="O13" s="148">
        <f t="shared" si="1"/>
        <v>0</v>
      </c>
      <c r="P13" s="148">
        <f t="shared" si="1"/>
        <v>0</v>
      </c>
      <c r="Q13" s="148">
        <f t="shared" si="1"/>
        <v>0</v>
      </c>
    </row>
    <row r="14" spans="1:23" s="144" customFormat="1" ht="15.75" x14ac:dyDescent="0.25">
      <c r="A14" s="162" t="s">
        <v>38</v>
      </c>
      <c r="B14" s="295" t="s">
        <v>37</v>
      </c>
      <c r="C14" s="296"/>
      <c r="D14" s="153">
        <v>0</v>
      </c>
      <c r="E14" s="153">
        <v>0</v>
      </c>
      <c r="F14" s="154"/>
      <c r="G14" s="163"/>
      <c r="H14" s="163"/>
      <c r="I14" s="163"/>
      <c r="J14" s="163"/>
      <c r="K14" s="163"/>
      <c r="L14" s="163"/>
      <c r="M14" s="163"/>
      <c r="N14" s="163"/>
      <c r="O14" s="163"/>
      <c r="P14" s="163"/>
      <c r="Q14" s="163"/>
    </row>
    <row r="15" spans="1:23" s="144" customFormat="1" ht="18.75" x14ac:dyDescent="0.3">
      <c r="A15" s="162" t="s">
        <v>40</v>
      </c>
      <c r="B15" s="295" t="s">
        <v>39</v>
      </c>
      <c r="C15" s="296"/>
      <c r="D15" s="153">
        <v>0</v>
      </c>
      <c r="E15" s="153">
        <v>0</v>
      </c>
      <c r="F15" s="154"/>
      <c r="G15" s="163"/>
      <c r="H15" s="163"/>
      <c r="I15" s="163"/>
      <c r="J15" s="163"/>
      <c r="K15" s="163"/>
      <c r="L15" s="163"/>
      <c r="M15" s="163"/>
      <c r="N15" s="163"/>
      <c r="O15" s="163"/>
      <c r="P15" s="163"/>
      <c r="Q15" s="163"/>
      <c r="V15" s="164" t="s">
        <v>171</v>
      </c>
      <c r="W15" s="146" t="s">
        <v>173</v>
      </c>
    </row>
    <row r="16" spans="1:23" s="144" customFormat="1" ht="18.75" x14ac:dyDescent="0.3">
      <c r="A16" s="162" t="s">
        <v>42</v>
      </c>
      <c r="B16" s="295" t="s">
        <v>41</v>
      </c>
      <c r="C16" s="296"/>
      <c r="D16" s="153">
        <v>0</v>
      </c>
      <c r="E16" s="153">
        <v>0</v>
      </c>
      <c r="F16" s="154"/>
      <c r="G16" s="163"/>
      <c r="H16" s="163"/>
      <c r="I16" s="163"/>
      <c r="J16" s="163"/>
      <c r="K16" s="163"/>
      <c r="L16" s="163"/>
      <c r="M16" s="163"/>
      <c r="N16" s="163"/>
      <c r="O16" s="163"/>
      <c r="P16" s="163"/>
      <c r="Q16" s="163"/>
      <c r="V16" s="164">
        <v>45108</v>
      </c>
      <c r="W16" s="146"/>
    </row>
    <row r="17" spans="1:34" s="144" customFormat="1" ht="18.75" x14ac:dyDescent="0.3">
      <c r="A17" s="162" t="s">
        <v>44</v>
      </c>
      <c r="B17" s="295" t="s">
        <v>43</v>
      </c>
      <c r="C17" s="296"/>
      <c r="D17" s="153">
        <v>0</v>
      </c>
      <c r="E17" s="153">
        <v>0</v>
      </c>
      <c r="F17" s="154"/>
      <c r="G17" s="163"/>
      <c r="H17" s="163"/>
      <c r="I17" s="163"/>
      <c r="J17" s="163"/>
      <c r="K17" s="163"/>
      <c r="L17" s="163"/>
      <c r="M17" s="163"/>
      <c r="N17" s="163"/>
      <c r="O17" s="163"/>
      <c r="P17" s="163"/>
      <c r="Q17" s="163"/>
      <c r="V17" s="164">
        <v>45139</v>
      </c>
      <c r="W17" s="146" t="e">
        <f>#REF!</f>
        <v>#REF!</v>
      </c>
    </row>
    <row r="18" spans="1:34" s="144" customFormat="1" ht="18.75" x14ac:dyDescent="0.3">
      <c r="A18" s="162" t="s">
        <v>46</v>
      </c>
      <c r="B18" s="295" t="s">
        <v>45</v>
      </c>
      <c r="C18" s="296"/>
      <c r="D18" s="153">
        <v>0</v>
      </c>
      <c r="E18" s="153">
        <v>0</v>
      </c>
      <c r="F18" s="154"/>
      <c r="G18" s="163"/>
      <c r="H18" s="163"/>
      <c r="I18" s="163"/>
      <c r="J18" s="163"/>
      <c r="K18" s="163"/>
      <c r="L18" s="163"/>
      <c r="M18" s="163"/>
      <c r="N18" s="163"/>
      <c r="O18" s="163"/>
      <c r="P18" s="163"/>
      <c r="Q18" s="163"/>
      <c r="V18" s="164">
        <v>45170</v>
      </c>
      <c r="W18" s="146" t="e">
        <f>#REF!</f>
        <v>#REF!</v>
      </c>
      <c r="AA18" s="149"/>
      <c r="AB18" s="149"/>
      <c r="AC18" s="149"/>
      <c r="AD18" s="149"/>
      <c r="AE18" s="149"/>
      <c r="AF18" s="149"/>
      <c r="AG18" s="149"/>
      <c r="AH18" s="149"/>
    </row>
    <row r="19" spans="1:34" s="144" customFormat="1" ht="18.75" x14ac:dyDescent="0.3">
      <c r="A19" s="162" t="s">
        <v>48</v>
      </c>
      <c r="B19" s="295" t="s">
        <v>47</v>
      </c>
      <c r="C19" s="296"/>
      <c r="D19" s="153">
        <v>0</v>
      </c>
      <c r="E19" s="153">
        <v>0</v>
      </c>
      <c r="F19" s="154"/>
      <c r="G19" s="163"/>
      <c r="H19" s="163"/>
      <c r="I19" s="163"/>
      <c r="J19" s="163"/>
      <c r="K19" s="163"/>
      <c r="L19" s="163"/>
      <c r="M19" s="163"/>
      <c r="N19" s="163"/>
      <c r="O19" s="163"/>
      <c r="P19" s="163"/>
      <c r="Q19" s="163"/>
      <c r="V19" s="164">
        <v>45200</v>
      </c>
      <c r="W19" s="146" t="e">
        <f>#REF!</f>
        <v>#REF!</v>
      </c>
    </row>
    <row r="20" spans="1:34" s="144" customFormat="1" ht="18.75" x14ac:dyDescent="0.3">
      <c r="A20" s="162" t="s">
        <v>50</v>
      </c>
      <c r="B20" s="295" t="s">
        <v>49</v>
      </c>
      <c r="C20" s="296"/>
      <c r="D20" s="153">
        <v>0</v>
      </c>
      <c r="E20" s="153">
        <v>0</v>
      </c>
      <c r="F20" s="154"/>
      <c r="G20" s="163"/>
      <c r="H20" s="163"/>
      <c r="I20" s="163"/>
      <c r="J20" s="163"/>
      <c r="K20" s="163"/>
      <c r="L20" s="163"/>
      <c r="M20" s="163"/>
      <c r="N20" s="163"/>
      <c r="O20" s="163"/>
      <c r="P20" s="163"/>
      <c r="Q20" s="163"/>
      <c r="V20" s="164">
        <v>45231</v>
      </c>
      <c r="W20" s="146" t="e">
        <f>#REF!</f>
        <v>#REF!</v>
      </c>
    </row>
    <row r="21" spans="1:34" s="144" customFormat="1" ht="18.75" x14ac:dyDescent="0.3">
      <c r="A21" s="162" t="s">
        <v>52</v>
      </c>
      <c r="B21" s="295" t="s">
        <v>51</v>
      </c>
      <c r="C21" s="296"/>
      <c r="D21" s="153">
        <v>0</v>
      </c>
      <c r="E21" s="153">
        <v>0</v>
      </c>
      <c r="F21" s="154"/>
      <c r="G21" s="163"/>
      <c r="H21" s="163"/>
      <c r="I21" s="163"/>
      <c r="J21" s="163"/>
      <c r="K21" s="163"/>
      <c r="L21" s="163"/>
      <c r="M21" s="163"/>
      <c r="N21" s="163"/>
      <c r="O21" s="163"/>
      <c r="P21" s="163"/>
      <c r="Q21" s="163"/>
      <c r="V21" s="164">
        <v>45261</v>
      </c>
      <c r="W21" s="146" t="e">
        <f>#REF!</f>
        <v>#REF!</v>
      </c>
    </row>
    <row r="22" spans="1:34" s="144" customFormat="1" ht="18.75" x14ac:dyDescent="0.3">
      <c r="A22" s="162" t="s">
        <v>54</v>
      </c>
      <c r="B22" s="295" t="s">
        <v>53</v>
      </c>
      <c r="C22" s="296"/>
      <c r="D22" s="153">
        <v>0</v>
      </c>
      <c r="E22" s="153">
        <v>0</v>
      </c>
      <c r="F22" s="154"/>
      <c r="G22" s="163"/>
      <c r="H22" s="163"/>
      <c r="I22" s="163"/>
      <c r="J22" s="163"/>
      <c r="K22" s="163"/>
      <c r="L22" s="163"/>
      <c r="M22" s="163"/>
      <c r="N22" s="163"/>
      <c r="O22" s="163"/>
      <c r="P22" s="163"/>
      <c r="Q22" s="163"/>
      <c r="V22" s="164">
        <v>45292</v>
      </c>
      <c r="W22" s="146" t="e">
        <f>#REF!</f>
        <v>#REF!</v>
      </c>
    </row>
    <row r="23" spans="1:34" s="144" customFormat="1" ht="18.75" x14ac:dyDescent="0.3">
      <c r="A23" s="162" t="s">
        <v>56</v>
      </c>
      <c r="B23" s="295" t="s">
        <v>55</v>
      </c>
      <c r="C23" s="296"/>
      <c r="D23" s="153">
        <v>0</v>
      </c>
      <c r="E23" s="153">
        <v>0</v>
      </c>
      <c r="F23" s="154"/>
      <c r="G23" s="163"/>
      <c r="H23" s="163"/>
      <c r="I23" s="163"/>
      <c r="J23" s="163"/>
      <c r="K23" s="163"/>
      <c r="L23" s="163"/>
      <c r="M23" s="163"/>
      <c r="N23" s="163"/>
      <c r="O23" s="163"/>
      <c r="P23" s="163"/>
      <c r="Q23" s="163"/>
      <c r="V23" s="164">
        <v>45323</v>
      </c>
      <c r="W23" s="146" t="e">
        <f>#REF!</f>
        <v>#REF!</v>
      </c>
    </row>
    <row r="24" spans="1:34" s="144" customFormat="1" ht="18.75" x14ac:dyDescent="0.3">
      <c r="A24" s="162" t="s">
        <v>58</v>
      </c>
      <c r="B24" s="295" t="s">
        <v>57</v>
      </c>
      <c r="C24" s="296"/>
      <c r="D24" s="153">
        <v>0</v>
      </c>
      <c r="E24" s="153">
        <v>0</v>
      </c>
      <c r="F24" s="154"/>
      <c r="G24" s="163"/>
      <c r="H24" s="163"/>
      <c r="I24" s="163"/>
      <c r="J24" s="163"/>
      <c r="K24" s="163"/>
      <c r="L24" s="163"/>
      <c r="M24" s="163"/>
      <c r="N24" s="163"/>
      <c r="O24" s="163"/>
      <c r="P24" s="163"/>
      <c r="Q24" s="163"/>
      <c r="V24" s="164">
        <v>45352</v>
      </c>
      <c r="W24" s="146" t="e">
        <f>#REF!</f>
        <v>#REF!</v>
      </c>
    </row>
    <row r="25" spans="1:34" s="144" customFormat="1" ht="18.75" x14ac:dyDescent="0.3">
      <c r="A25" s="162" t="s">
        <v>60</v>
      </c>
      <c r="B25" s="295" t="s">
        <v>59</v>
      </c>
      <c r="C25" s="296"/>
      <c r="D25" s="153">
        <v>4999</v>
      </c>
      <c r="E25" s="153">
        <v>0</v>
      </c>
      <c r="F25" s="154" t="e">
        <f>#REF!</f>
        <v>#REF!</v>
      </c>
      <c r="G25" s="163" t="e">
        <f>#REF!</f>
        <v>#REF!</v>
      </c>
      <c r="H25" s="163" t="e">
        <f>#REF!</f>
        <v>#REF!</v>
      </c>
      <c r="I25" s="163" t="e">
        <f>#REF!</f>
        <v>#REF!</v>
      </c>
      <c r="J25" s="163" t="e">
        <f>#REF!</f>
        <v>#REF!</v>
      </c>
      <c r="K25" s="163" t="e">
        <f>#REF!</f>
        <v>#REF!</v>
      </c>
      <c r="L25" s="163" t="e">
        <f>#REF!</f>
        <v>#REF!</v>
      </c>
      <c r="M25" s="163" t="e">
        <f>#REF!</f>
        <v>#REF!</v>
      </c>
      <c r="N25" s="163" t="e">
        <f>#REF!</f>
        <v>#REF!</v>
      </c>
      <c r="O25" s="163" t="e">
        <f>#REF!</f>
        <v>#REF!</v>
      </c>
      <c r="P25" s="163" t="e">
        <f>#REF!</f>
        <v>#REF!</v>
      </c>
      <c r="Q25" s="163">
        <f>'IIIB Trans'!$L$45</f>
        <v>0</v>
      </c>
      <c r="V25" s="164">
        <v>45383</v>
      </c>
      <c r="W25" s="146" t="e">
        <f>#REF!</f>
        <v>#REF!</v>
      </c>
    </row>
    <row r="26" spans="1:34" s="144" customFormat="1" ht="18.75" x14ac:dyDescent="0.3">
      <c r="A26" s="162" t="s">
        <v>62</v>
      </c>
      <c r="B26" s="295" t="s">
        <v>61</v>
      </c>
      <c r="C26" s="296"/>
      <c r="D26" s="153">
        <v>0</v>
      </c>
      <c r="E26" s="153">
        <v>0</v>
      </c>
      <c r="F26" s="154"/>
      <c r="G26" s="163"/>
      <c r="H26" s="163"/>
      <c r="I26" s="163"/>
      <c r="J26" s="163"/>
      <c r="K26" s="163"/>
      <c r="L26" s="163"/>
      <c r="M26" s="163"/>
      <c r="N26" s="163"/>
      <c r="O26" s="163"/>
      <c r="P26" s="163"/>
      <c r="Q26" s="163"/>
      <c r="V26" s="164">
        <v>45413</v>
      </c>
      <c r="W26" s="146" t="e">
        <f>#REF!</f>
        <v>#REF!</v>
      </c>
    </row>
    <row r="27" spans="1:34" s="144" customFormat="1" ht="18.75" x14ac:dyDescent="0.3">
      <c r="A27" s="162" t="s">
        <v>64</v>
      </c>
      <c r="B27" s="150" t="s">
        <v>63</v>
      </c>
      <c r="C27" s="150"/>
      <c r="D27" s="165">
        <v>0</v>
      </c>
      <c r="E27" s="153">
        <v>0</v>
      </c>
      <c r="F27" s="154"/>
      <c r="G27" s="163"/>
      <c r="H27" s="163"/>
      <c r="I27" s="163"/>
      <c r="J27" s="163"/>
      <c r="K27" s="163"/>
      <c r="L27" s="163"/>
      <c r="M27" s="163"/>
      <c r="N27" s="163"/>
      <c r="O27" s="163"/>
      <c r="P27" s="163"/>
      <c r="Q27" s="163"/>
      <c r="V27" s="164">
        <v>45444</v>
      </c>
      <c r="W27" s="146" t="e">
        <f>#REF!</f>
        <v>#REF!</v>
      </c>
    </row>
    <row r="28" spans="1:34" s="144" customFormat="1" ht="15.75" x14ac:dyDescent="0.25">
      <c r="A28" s="162" t="s">
        <v>196</v>
      </c>
      <c r="B28" s="295" t="s">
        <v>65</v>
      </c>
      <c r="C28" s="296"/>
      <c r="D28" s="153">
        <v>0</v>
      </c>
      <c r="E28" s="153">
        <v>0</v>
      </c>
      <c r="F28" s="154"/>
      <c r="G28" s="163"/>
      <c r="H28" s="163"/>
      <c r="I28" s="163"/>
      <c r="J28" s="163"/>
      <c r="K28" s="163"/>
      <c r="L28" s="163"/>
      <c r="M28" s="163"/>
      <c r="N28" s="163"/>
      <c r="O28" s="163"/>
      <c r="P28" s="163"/>
      <c r="Q28" s="163"/>
    </row>
    <row r="29" spans="1:34" s="144" customFormat="1" ht="15.75" x14ac:dyDescent="0.25">
      <c r="A29" s="162" t="s">
        <v>197</v>
      </c>
      <c r="B29" s="295" t="s">
        <v>67</v>
      </c>
      <c r="C29" s="296"/>
      <c r="D29" s="153">
        <v>0</v>
      </c>
      <c r="E29" s="153">
        <v>0</v>
      </c>
      <c r="F29" s="154"/>
      <c r="G29" s="163"/>
      <c r="H29" s="163"/>
      <c r="I29" s="163"/>
      <c r="J29" s="163"/>
      <c r="K29" s="163"/>
      <c r="L29" s="163"/>
      <c r="M29" s="163"/>
      <c r="N29" s="163"/>
      <c r="O29" s="163"/>
      <c r="P29" s="163"/>
      <c r="Q29" s="163"/>
    </row>
    <row r="30" spans="1:34" s="144" customFormat="1" ht="15.75" x14ac:dyDescent="0.25">
      <c r="A30" s="162" t="s">
        <v>198</v>
      </c>
      <c r="B30" s="295"/>
      <c r="C30" s="296"/>
      <c r="D30" s="153"/>
      <c r="E30" s="153"/>
      <c r="F30" s="154"/>
      <c r="G30" s="163"/>
      <c r="H30" s="163"/>
      <c r="I30" s="163"/>
      <c r="J30" s="163"/>
      <c r="K30" s="163"/>
      <c r="L30" s="163"/>
      <c r="M30" s="163"/>
      <c r="N30" s="163"/>
      <c r="O30" s="163"/>
      <c r="P30" s="163"/>
      <c r="Q30" s="163"/>
    </row>
    <row r="31" spans="1:34" s="144" customFormat="1" ht="15.75" x14ac:dyDescent="0.25">
      <c r="A31" s="162" t="s">
        <v>199</v>
      </c>
      <c r="B31" s="295"/>
      <c r="C31" s="296"/>
      <c r="D31" s="153"/>
      <c r="E31" s="153"/>
      <c r="F31" s="154"/>
      <c r="G31" s="155"/>
      <c r="H31" s="155"/>
      <c r="I31" s="155"/>
      <c r="J31" s="155"/>
      <c r="K31" s="155"/>
      <c r="L31" s="155"/>
      <c r="M31" s="155"/>
      <c r="N31" s="155"/>
      <c r="O31" s="155"/>
      <c r="P31" s="155"/>
      <c r="Q31" s="155"/>
      <c r="V31" s="149"/>
    </row>
    <row r="32" spans="1:34" s="144" customFormat="1" ht="15.75" x14ac:dyDescent="0.25">
      <c r="A32" s="162" t="s">
        <v>200</v>
      </c>
      <c r="B32" s="295"/>
      <c r="C32" s="296"/>
      <c r="D32" s="153"/>
      <c r="E32" s="153"/>
      <c r="F32" s="154"/>
      <c r="G32" s="155"/>
      <c r="H32" s="155"/>
      <c r="I32" s="155"/>
      <c r="J32" s="155"/>
      <c r="K32" s="155"/>
      <c r="L32" s="155"/>
      <c r="M32" s="155"/>
      <c r="N32" s="155"/>
      <c r="O32" s="155"/>
      <c r="P32" s="155"/>
      <c r="Q32" s="155"/>
      <c r="V32" s="149"/>
    </row>
    <row r="33" spans="1:22" s="145" customFormat="1" ht="15.75" x14ac:dyDescent="0.25">
      <c r="A33" s="162" t="s">
        <v>201</v>
      </c>
      <c r="B33" s="298" t="s">
        <v>71</v>
      </c>
      <c r="C33" s="299"/>
      <c r="D33" s="147">
        <f>SUM(D14:D29)</f>
        <v>4999</v>
      </c>
      <c r="E33" s="147">
        <f>SUM(E14:E29)</f>
        <v>0</v>
      </c>
      <c r="F33" s="148" t="e">
        <f>SUM(F14:F29)</f>
        <v>#REF!</v>
      </c>
      <c r="G33" s="148" t="e">
        <f>SUM(G14:G29)</f>
        <v>#REF!</v>
      </c>
      <c r="H33" s="148" t="e">
        <f t="shared" ref="H33:L33" si="2">SUM(H14:H29)</f>
        <v>#REF!</v>
      </c>
      <c r="I33" s="148" t="e">
        <f t="shared" si="2"/>
        <v>#REF!</v>
      </c>
      <c r="J33" s="148" t="e">
        <f t="shared" si="2"/>
        <v>#REF!</v>
      </c>
      <c r="K33" s="148" t="e">
        <f t="shared" si="2"/>
        <v>#REF!</v>
      </c>
      <c r="L33" s="148" t="e">
        <f t="shared" si="2"/>
        <v>#REF!</v>
      </c>
      <c r="M33" s="148" t="e">
        <f t="shared" ref="M33:Q33" si="3">SUM(M14:M29)</f>
        <v>#REF!</v>
      </c>
      <c r="N33" s="148" t="e">
        <f t="shared" si="3"/>
        <v>#REF!</v>
      </c>
      <c r="O33" s="148" t="e">
        <f t="shared" si="3"/>
        <v>#REF!</v>
      </c>
      <c r="P33" s="148" t="e">
        <f t="shared" si="3"/>
        <v>#REF!</v>
      </c>
      <c r="Q33" s="148">
        <f t="shared" si="3"/>
        <v>0</v>
      </c>
      <c r="V33" s="149"/>
    </row>
    <row r="34" spans="1:22" s="144" customFormat="1" ht="15.75" x14ac:dyDescent="0.25">
      <c r="A34" s="162" t="s">
        <v>202</v>
      </c>
      <c r="B34" s="295" t="s">
        <v>72</v>
      </c>
      <c r="C34" s="296"/>
      <c r="D34" s="153"/>
      <c r="E34" s="153"/>
      <c r="F34" s="154">
        <v>0</v>
      </c>
      <c r="G34" s="155"/>
      <c r="H34" s="155"/>
      <c r="I34" s="155"/>
      <c r="J34" s="155"/>
      <c r="K34" s="155"/>
      <c r="L34" s="155"/>
      <c r="M34" s="155"/>
      <c r="N34" s="155"/>
      <c r="O34" s="155"/>
      <c r="P34" s="155"/>
      <c r="Q34" s="155"/>
      <c r="V34" s="149"/>
    </row>
    <row r="35" spans="1:22" s="145" customFormat="1" ht="15" customHeight="1" x14ac:dyDescent="0.25">
      <c r="A35" s="162" t="s">
        <v>203</v>
      </c>
      <c r="B35" s="307" t="s">
        <v>73</v>
      </c>
      <c r="C35" s="308"/>
      <c r="D35" s="147">
        <f>D13+D33</f>
        <v>4999</v>
      </c>
      <c r="E35" s="147">
        <f>E13+E33</f>
        <v>0</v>
      </c>
      <c r="F35" s="148" t="e">
        <f>SUM(F33+F13)</f>
        <v>#REF!</v>
      </c>
      <c r="G35" s="148" t="e">
        <f>SUM(G33+G13)</f>
        <v>#REF!</v>
      </c>
      <c r="H35" s="148" t="e">
        <f t="shared" ref="H35:L35" si="4">SUM(H33+H13)</f>
        <v>#REF!</v>
      </c>
      <c r="I35" s="148" t="e">
        <f t="shared" si="4"/>
        <v>#REF!</v>
      </c>
      <c r="J35" s="148" t="e">
        <f t="shared" si="4"/>
        <v>#REF!</v>
      </c>
      <c r="K35" s="148" t="e">
        <f t="shared" si="4"/>
        <v>#REF!</v>
      </c>
      <c r="L35" s="148" t="e">
        <f t="shared" si="4"/>
        <v>#REF!</v>
      </c>
      <c r="M35" s="148" t="e">
        <f t="shared" ref="M35:Q35" si="5">SUM(M33+M13)</f>
        <v>#REF!</v>
      </c>
      <c r="N35" s="148" t="e">
        <f t="shared" si="5"/>
        <v>#REF!</v>
      </c>
      <c r="O35" s="148" t="e">
        <f t="shared" si="5"/>
        <v>#REF!</v>
      </c>
      <c r="P35" s="148" t="e">
        <f t="shared" si="5"/>
        <v>#REF!</v>
      </c>
      <c r="Q35" s="148">
        <f t="shared" si="5"/>
        <v>0</v>
      </c>
      <c r="V35" s="149"/>
    </row>
    <row r="36" spans="1:22" s="144" customFormat="1" ht="15.75" x14ac:dyDescent="0.25">
      <c r="A36" s="162" t="s">
        <v>204</v>
      </c>
      <c r="B36" s="295" t="s">
        <v>74</v>
      </c>
      <c r="C36" s="296"/>
      <c r="D36" s="153">
        <v>0</v>
      </c>
      <c r="E36" s="153"/>
      <c r="F36" s="154">
        <v>0</v>
      </c>
      <c r="G36" s="155"/>
      <c r="H36" s="155"/>
      <c r="I36" s="155"/>
      <c r="J36" s="155"/>
      <c r="K36" s="155"/>
      <c r="L36" s="155"/>
      <c r="M36" s="155"/>
      <c r="N36" s="155"/>
      <c r="O36" s="155"/>
      <c r="P36" s="155"/>
      <c r="Q36" s="155"/>
      <c r="V36" s="149"/>
    </row>
    <row r="37" spans="1:22" s="144" customFormat="1" ht="15.75" x14ac:dyDescent="0.25">
      <c r="A37" s="162" t="s">
        <v>205</v>
      </c>
      <c r="B37" s="298" t="s">
        <v>75</v>
      </c>
      <c r="C37" s="299"/>
      <c r="D37" s="156">
        <f>D35</f>
        <v>4999</v>
      </c>
      <c r="E37" s="156">
        <f>E35</f>
        <v>0</v>
      </c>
      <c r="F37" s="157" t="e">
        <f>F35</f>
        <v>#REF!</v>
      </c>
      <c r="G37" s="155" t="e">
        <f t="shared" ref="G37:Q37" si="6">G35</f>
        <v>#REF!</v>
      </c>
      <c r="H37" s="155" t="e">
        <f t="shared" si="6"/>
        <v>#REF!</v>
      </c>
      <c r="I37" s="155" t="e">
        <f t="shared" si="6"/>
        <v>#REF!</v>
      </c>
      <c r="J37" s="155" t="e">
        <f t="shared" si="6"/>
        <v>#REF!</v>
      </c>
      <c r="K37" s="155" t="e">
        <f t="shared" si="6"/>
        <v>#REF!</v>
      </c>
      <c r="L37" s="155" t="e">
        <f t="shared" si="6"/>
        <v>#REF!</v>
      </c>
      <c r="M37" s="155" t="e">
        <f t="shared" si="6"/>
        <v>#REF!</v>
      </c>
      <c r="N37" s="155" t="e">
        <f t="shared" si="6"/>
        <v>#REF!</v>
      </c>
      <c r="O37" s="155" t="e">
        <f t="shared" si="6"/>
        <v>#REF!</v>
      </c>
      <c r="P37" s="155" t="e">
        <f t="shared" si="6"/>
        <v>#REF!</v>
      </c>
      <c r="Q37" s="155">
        <f t="shared" si="6"/>
        <v>0</v>
      </c>
    </row>
    <row r="38" spans="1:22" s="166" customFormat="1" ht="15.75" x14ac:dyDescent="0.25">
      <c r="A38" s="162" t="s">
        <v>206</v>
      </c>
      <c r="B38" s="307" t="s">
        <v>76</v>
      </c>
      <c r="C38" s="308"/>
      <c r="D38" s="158">
        <v>0</v>
      </c>
      <c r="E38" s="158">
        <v>0</v>
      </c>
      <c r="F38" s="154">
        <v>0</v>
      </c>
      <c r="G38" s="163">
        <v>0</v>
      </c>
      <c r="H38" s="163">
        <v>0</v>
      </c>
      <c r="I38" s="163">
        <v>0</v>
      </c>
      <c r="J38" s="163">
        <v>0</v>
      </c>
      <c r="K38" s="163">
        <v>0</v>
      </c>
      <c r="L38" s="163">
        <v>0</v>
      </c>
      <c r="M38" s="163">
        <v>0</v>
      </c>
      <c r="N38" s="163">
        <v>0</v>
      </c>
      <c r="O38" s="163">
        <v>0</v>
      </c>
      <c r="P38" s="163">
        <v>0</v>
      </c>
      <c r="Q38" s="163">
        <v>0</v>
      </c>
    </row>
    <row r="39" spans="1:22" s="145" customFormat="1" ht="15.75" x14ac:dyDescent="0.25">
      <c r="A39" s="162" t="s">
        <v>207</v>
      </c>
      <c r="B39" s="298" t="s">
        <v>170</v>
      </c>
      <c r="C39" s="299"/>
      <c r="D39" s="147"/>
      <c r="E39" s="147"/>
      <c r="F39" s="159" t="e">
        <f>F35</f>
        <v>#REF!</v>
      </c>
      <c r="G39" s="159" t="e">
        <f>SUM(G35+G38)</f>
        <v>#REF!</v>
      </c>
      <c r="H39" s="159" t="e">
        <f>SUM(H35+H38)</f>
        <v>#REF!</v>
      </c>
      <c r="I39" s="159" t="e">
        <f>SUM(I35+I38)</f>
        <v>#REF!</v>
      </c>
      <c r="J39" s="159" t="e">
        <f t="shared" ref="J39:L39" si="7">SUM(J35+J38)</f>
        <v>#REF!</v>
      </c>
      <c r="K39" s="159" t="e">
        <f t="shared" si="7"/>
        <v>#REF!</v>
      </c>
      <c r="L39" s="159" t="e">
        <f t="shared" si="7"/>
        <v>#REF!</v>
      </c>
      <c r="M39" s="159" t="e">
        <f t="shared" ref="M39:Q39" si="8">SUM(M35+M38)</f>
        <v>#REF!</v>
      </c>
      <c r="N39" s="159" t="e">
        <f t="shared" si="8"/>
        <v>#REF!</v>
      </c>
      <c r="O39" s="159" t="e">
        <f t="shared" si="8"/>
        <v>#REF!</v>
      </c>
      <c r="P39" s="159" t="e">
        <f t="shared" si="8"/>
        <v>#REF!</v>
      </c>
      <c r="Q39" s="159">
        <f t="shared" si="8"/>
        <v>0</v>
      </c>
    </row>
    <row r="40" spans="1:22" s="144" customFormat="1" ht="15.75" x14ac:dyDescent="0.25">
      <c r="A40" s="162" t="s">
        <v>208</v>
      </c>
      <c r="B40" s="297" t="s">
        <v>169</v>
      </c>
      <c r="C40" s="297"/>
      <c r="D40" s="147">
        <f>SUM(D37:D39)</f>
        <v>4999</v>
      </c>
      <c r="E40" s="147">
        <f>SUM(E37:E39)</f>
        <v>0</v>
      </c>
      <c r="F40" s="160" t="e">
        <f>SUM(F35+F38)</f>
        <v>#REF!</v>
      </c>
      <c r="G40" s="161" t="e">
        <f>(F40+G39)</f>
        <v>#REF!</v>
      </c>
      <c r="H40" s="161" t="e">
        <f>(G40+H39)</f>
        <v>#REF!</v>
      </c>
      <c r="I40" s="161" t="e">
        <f>(H40+I39)</f>
        <v>#REF!</v>
      </c>
      <c r="J40" s="161" t="e">
        <f t="shared" ref="J40:L40" si="9">(I40+J39)</f>
        <v>#REF!</v>
      </c>
      <c r="K40" s="161" t="e">
        <f t="shared" si="9"/>
        <v>#REF!</v>
      </c>
      <c r="L40" s="161" t="e">
        <f t="shared" si="9"/>
        <v>#REF!</v>
      </c>
      <c r="M40" s="161" t="e">
        <f t="shared" ref="M40" si="10">(L40+M39)</f>
        <v>#REF!</v>
      </c>
      <c r="N40" s="161" t="e">
        <f t="shared" ref="N40" si="11">(M40+N39)</f>
        <v>#REF!</v>
      </c>
      <c r="O40" s="161" t="e">
        <f t="shared" ref="O40" si="12">(N40+O39)</f>
        <v>#REF!</v>
      </c>
      <c r="P40" s="161" t="e">
        <f t="shared" ref="P40" si="13">(O40+P39)</f>
        <v>#REF!</v>
      </c>
      <c r="Q40" s="161" t="e">
        <f t="shared" ref="Q40" si="14">(P40+Q39)</f>
        <v>#REF!</v>
      </c>
    </row>
    <row r="41" spans="1:22" ht="15.75" x14ac:dyDescent="0.25">
      <c r="A41" s="29"/>
      <c r="B41" s="29"/>
      <c r="C41" s="29"/>
      <c r="D41" s="29"/>
      <c r="E41" s="29"/>
      <c r="F41" s="29"/>
      <c r="H41" s="29"/>
      <c r="I41" s="29"/>
      <c r="J41" s="29"/>
      <c r="K41" s="29"/>
      <c r="L41" s="29"/>
    </row>
    <row r="43" spans="1:22" x14ac:dyDescent="0.25">
      <c r="E43" s="137" t="s">
        <v>171</v>
      </c>
      <c r="F43" s="138">
        <v>45474</v>
      </c>
      <c r="G43" s="138">
        <v>45505</v>
      </c>
      <c r="H43" s="138">
        <v>45536</v>
      </c>
      <c r="I43" s="138">
        <v>45566</v>
      </c>
      <c r="J43" s="138">
        <v>45597</v>
      </c>
      <c r="K43" s="138">
        <v>45627</v>
      </c>
      <c r="L43" s="138">
        <v>45658</v>
      </c>
      <c r="M43" s="138">
        <v>45689</v>
      </c>
      <c r="N43" s="138">
        <v>45717</v>
      </c>
      <c r="O43" s="138">
        <v>45748</v>
      </c>
      <c r="P43" s="138">
        <v>45778</v>
      </c>
      <c r="Q43" s="138">
        <v>45809</v>
      </c>
    </row>
    <row r="44" spans="1:22" s="167" customFormat="1" ht="15.75" x14ac:dyDescent="0.25">
      <c r="D44" s="294" t="s">
        <v>172</v>
      </c>
      <c r="E44" s="294"/>
      <c r="F44" s="168"/>
      <c r="G44" s="168" t="e">
        <f>F40+G40</f>
        <v>#REF!</v>
      </c>
      <c r="H44" s="168" t="e">
        <f t="shared" ref="H44:Q44" si="15">G44+H40</f>
        <v>#REF!</v>
      </c>
      <c r="I44" s="168" t="e">
        <f t="shared" si="15"/>
        <v>#REF!</v>
      </c>
      <c r="J44" s="168" t="e">
        <f t="shared" si="15"/>
        <v>#REF!</v>
      </c>
      <c r="K44" s="168" t="e">
        <f t="shared" si="15"/>
        <v>#REF!</v>
      </c>
      <c r="L44" s="168" t="e">
        <f t="shared" si="15"/>
        <v>#REF!</v>
      </c>
      <c r="M44" s="168" t="e">
        <f t="shared" si="15"/>
        <v>#REF!</v>
      </c>
      <c r="N44" s="168" t="e">
        <f t="shared" si="15"/>
        <v>#REF!</v>
      </c>
      <c r="O44" s="168" t="e">
        <f t="shared" si="15"/>
        <v>#REF!</v>
      </c>
      <c r="P44" s="168" t="e">
        <f t="shared" si="15"/>
        <v>#REF!</v>
      </c>
      <c r="Q44" s="168" t="e">
        <f t="shared" si="15"/>
        <v>#REF!</v>
      </c>
    </row>
  </sheetData>
  <sheetProtection formatCells="0"/>
  <mergeCells count="31">
    <mergeCell ref="B35:C35"/>
    <mergeCell ref="B36:C36"/>
    <mergeCell ref="B37:C37"/>
    <mergeCell ref="B38:C38"/>
    <mergeCell ref="B39:C39"/>
    <mergeCell ref="A8:C9"/>
    <mergeCell ref="B10:C10"/>
    <mergeCell ref="B11:C11"/>
    <mergeCell ref="B13:C13"/>
    <mergeCell ref="B14:C14"/>
    <mergeCell ref="B15:C15"/>
    <mergeCell ref="B16:C16"/>
    <mergeCell ref="B17:C17"/>
    <mergeCell ref="B18:C18"/>
    <mergeCell ref="B19:C19"/>
    <mergeCell ref="D44:E44"/>
    <mergeCell ref="B20:C20"/>
    <mergeCell ref="B25:C25"/>
    <mergeCell ref="B26:C26"/>
    <mergeCell ref="B28:C28"/>
    <mergeCell ref="B29:C29"/>
    <mergeCell ref="B22:C22"/>
    <mergeCell ref="B23:C23"/>
    <mergeCell ref="B24:C24"/>
    <mergeCell ref="B40:C40"/>
    <mergeCell ref="B31:C31"/>
    <mergeCell ref="B32:C32"/>
    <mergeCell ref="B33:C33"/>
    <mergeCell ref="B21:C21"/>
    <mergeCell ref="B30:C30"/>
    <mergeCell ref="B34:C34"/>
  </mergeCells>
  <phoneticPr fontId="39" type="noConversion"/>
  <pageMargins left="0.7" right="0.7" top="0.75" bottom="0.75" header="0.3" footer="0.3"/>
  <pageSetup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62F90-C3D1-4F5D-A52D-7FBC95193721}">
  <sheetPr>
    <pageSetUpPr fitToPage="1"/>
  </sheetPr>
  <dimension ref="A15:AG83"/>
  <sheetViews>
    <sheetView tabSelected="1" view="pageBreakPreview" zoomScale="53" zoomScaleNormal="53" zoomScaleSheetLayoutView="53" workbookViewId="0">
      <selection activeCell="G25" sqref="G25"/>
    </sheetView>
  </sheetViews>
  <sheetFormatPr defaultRowHeight="20.25" x14ac:dyDescent="0.3"/>
  <cols>
    <col min="1" max="1" width="17.28515625" style="172" customWidth="1"/>
    <col min="2" max="2" width="24.42578125" style="172" customWidth="1"/>
    <col min="3" max="3" width="22.5703125" style="172" customWidth="1"/>
    <col min="4" max="5" width="9.140625" style="172"/>
    <col min="6" max="6" width="98.85546875" style="172" customWidth="1"/>
    <col min="7" max="7" width="47" style="172" customWidth="1"/>
    <col min="8" max="8" width="51.5703125" style="172" bestFit="1" customWidth="1"/>
    <col min="9" max="9" width="13" style="172" customWidth="1"/>
    <col min="10" max="10" width="45.5703125" style="172" bestFit="1" customWidth="1"/>
    <col min="11" max="11" width="4.85546875" style="172" bestFit="1" customWidth="1"/>
    <col min="12" max="12" width="41.42578125" style="172" customWidth="1"/>
    <col min="13" max="13" width="16.7109375" style="172" customWidth="1"/>
    <col min="14" max="15" width="9.140625" style="172"/>
    <col min="20" max="25" width="9.140625" customWidth="1"/>
    <col min="26" max="26" width="9.140625" hidden="1" customWidth="1"/>
    <col min="27" max="27" width="26.5703125" hidden="1" customWidth="1"/>
    <col min="28" max="29" width="15.42578125" hidden="1" customWidth="1"/>
    <col min="30" max="30" width="16.85546875" hidden="1" customWidth="1"/>
    <col min="31" max="31" width="13.85546875" hidden="1" customWidth="1"/>
    <col min="32" max="32" width="21.7109375" hidden="1" customWidth="1"/>
    <col min="33" max="33" width="9.140625" hidden="1" customWidth="1"/>
    <col min="34" max="35" width="9.140625" customWidth="1"/>
  </cols>
  <sheetData>
    <row r="15" spans="1:32" x14ac:dyDescent="0.3">
      <c r="AB15" t="s">
        <v>193</v>
      </c>
      <c r="AC15" s="137" t="s">
        <v>194</v>
      </c>
    </row>
    <row r="16" spans="1:32" ht="60.75" thickBot="1" x14ac:dyDescent="0.85">
      <c r="A16" s="67"/>
      <c r="B16" s="231" t="s">
        <v>86</v>
      </c>
      <c r="C16" s="200"/>
      <c r="D16" s="200"/>
      <c r="E16" s="200"/>
      <c r="F16" s="200"/>
      <c r="G16" s="200"/>
      <c r="H16" s="67"/>
      <c r="I16" s="67"/>
      <c r="J16" s="200" t="s">
        <v>87</v>
      </c>
      <c r="K16" s="202"/>
      <c r="L16" s="248" t="s">
        <v>195</v>
      </c>
      <c r="M16" s="248"/>
      <c r="N16" s="203"/>
      <c r="O16" s="204"/>
      <c r="AA16" s="137"/>
      <c r="AB16" t="s">
        <v>91</v>
      </c>
      <c r="AC16" t="s">
        <v>91</v>
      </c>
      <c r="AD16" s="170"/>
      <c r="AE16" s="169"/>
      <c r="AF16" s="169"/>
    </row>
    <row r="17" spans="1:32" ht="60.75" thickBot="1" x14ac:dyDescent="0.85">
      <c r="A17" s="67"/>
      <c r="B17" s="231" t="s">
        <v>93</v>
      </c>
      <c r="C17" s="200"/>
      <c r="D17" s="200"/>
      <c r="E17" s="200"/>
      <c r="F17" s="200"/>
      <c r="G17" s="200"/>
      <c r="H17" s="173"/>
      <c r="I17" s="178"/>
      <c r="J17" s="206" t="s">
        <v>101</v>
      </c>
      <c r="K17" s="204"/>
      <c r="L17" s="249" t="s">
        <v>219</v>
      </c>
      <c r="M17" s="250"/>
      <c r="N17" s="251"/>
      <c r="O17" s="252"/>
      <c r="AA17" s="136" t="s">
        <v>175</v>
      </c>
      <c r="AB17" s="141">
        <v>45474</v>
      </c>
      <c r="AC17" s="141">
        <v>45504</v>
      </c>
      <c r="AD17" s="142">
        <v>45474</v>
      </c>
      <c r="AE17" s="136"/>
      <c r="AF17" s="143">
        <v>0.5</v>
      </c>
    </row>
    <row r="18" spans="1:32" ht="60" x14ac:dyDescent="0.8">
      <c r="A18" s="67"/>
      <c r="B18" s="231" t="s">
        <v>191</v>
      </c>
      <c r="C18" s="199"/>
      <c r="D18" s="201"/>
      <c r="E18" s="200"/>
      <c r="F18" s="200"/>
      <c r="G18" s="200"/>
      <c r="H18" s="173"/>
      <c r="I18" s="178"/>
      <c r="K18" s="207"/>
      <c r="AA18" s="136" t="s">
        <v>180</v>
      </c>
      <c r="AB18" s="141">
        <v>45505</v>
      </c>
      <c r="AC18" s="141">
        <v>45535</v>
      </c>
      <c r="AD18" s="142">
        <v>45505</v>
      </c>
      <c r="AE18" s="136"/>
      <c r="AF18" s="143">
        <v>0.9</v>
      </c>
    </row>
    <row r="19" spans="1:32" ht="45" x14ac:dyDescent="0.6">
      <c r="A19" s="67"/>
      <c r="B19" s="67"/>
      <c r="C19" s="67"/>
      <c r="D19" s="67"/>
      <c r="E19" s="67"/>
      <c r="F19" s="67"/>
      <c r="G19" s="67"/>
      <c r="H19" s="202" t="s">
        <v>107</v>
      </c>
      <c r="I19" s="64"/>
      <c r="J19" s="241">
        <v>46174</v>
      </c>
      <c r="K19" s="200" t="s">
        <v>192</v>
      </c>
      <c r="L19" s="242">
        <v>46203</v>
      </c>
      <c r="M19" s="204"/>
      <c r="N19" s="205"/>
      <c r="O19" s="204"/>
      <c r="AA19" s="136" t="s">
        <v>182</v>
      </c>
      <c r="AB19" s="141">
        <v>45536</v>
      </c>
      <c r="AC19" s="141">
        <v>45565</v>
      </c>
      <c r="AD19" s="142">
        <v>45536</v>
      </c>
      <c r="AE19" s="136"/>
      <c r="AF19" s="143">
        <v>1</v>
      </c>
    </row>
    <row r="20" spans="1:32" ht="44.25" x14ac:dyDescent="0.55000000000000004">
      <c r="A20" s="67"/>
      <c r="B20" s="67"/>
      <c r="C20" s="67"/>
      <c r="D20" s="67"/>
      <c r="E20" s="67"/>
      <c r="F20" s="67"/>
      <c r="G20" s="67"/>
      <c r="H20" s="173"/>
      <c r="I20" s="181"/>
      <c r="J20"/>
      <c r="K20"/>
      <c r="L20"/>
      <c r="M20"/>
      <c r="N20"/>
      <c r="O20" s="204"/>
      <c r="AA20" s="136" t="s">
        <v>174</v>
      </c>
      <c r="AB20" s="141">
        <v>45566</v>
      </c>
      <c r="AC20" s="141">
        <v>45596</v>
      </c>
      <c r="AD20" s="142">
        <v>45566</v>
      </c>
      <c r="AE20" s="136"/>
    </row>
    <row r="21" spans="1:32" ht="45" x14ac:dyDescent="0.6">
      <c r="A21" s="67"/>
      <c r="B21" s="67"/>
      <c r="C21" s="67"/>
      <c r="D21" s="67"/>
      <c r="E21" s="67"/>
      <c r="F21" s="67"/>
      <c r="G21" s="67"/>
      <c r="H21" s="64"/>
      <c r="I21" s="64"/>
      <c r="J21" s="202"/>
      <c r="K21" s="200"/>
      <c r="L21" s="204"/>
      <c r="M21" s="204"/>
      <c r="N21" s="205"/>
      <c r="O21" s="204"/>
      <c r="AA21" s="136" t="s">
        <v>181</v>
      </c>
      <c r="AB21" s="141">
        <v>45597</v>
      </c>
      <c r="AC21" s="141">
        <v>45626</v>
      </c>
      <c r="AD21" s="142">
        <v>45597</v>
      </c>
      <c r="AE21" s="136"/>
      <c r="AF21" s="136"/>
    </row>
    <row r="22" spans="1:32" ht="45" x14ac:dyDescent="0.3">
      <c r="A22" s="182"/>
      <c r="B22" s="236" t="s">
        <v>119</v>
      </c>
      <c r="C22" s="237"/>
      <c r="D22" s="237"/>
      <c r="E22" s="237"/>
      <c r="F22" s="237"/>
      <c r="G22" s="237"/>
      <c r="H22" s="237"/>
      <c r="I22" s="182"/>
      <c r="J22" s="183"/>
      <c r="K22" s="183"/>
      <c r="L22" s="183"/>
      <c r="M22" s="183"/>
      <c r="N22" s="183"/>
      <c r="O22" s="184"/>
      <c r="AB22" s="141">
        <v>45627</v>
      </c>
      <c r="AC22" s="141">
        <v>45657</v>
      </c>
      <c r="AD22" s="142">
        <v>45627</v>
      </c>
      <c r="AE22" s="136"/>
      <c r="AF22" s="136"/>
    </row>
    <row r="23" spans="1:32" ht="45" x14ac:dyDescent="0.6">
      <c r="A23" s="173"/>
      <c r="B23" s="218" t="s">
        <v>210</v>
      </c>
      <c r="C23" s="218"/>
      <c r="D23" s="218"/>
      <c r="E23" s="218"/>
      <c r="F23" s="218"/>
      <c r="G23" s="218"/>
      <c r="H23" s="218"/>
      <c r="I23" s="180"/>
      <c r="J23" s="238"/>
      <c r="K23" s="185"/>
      <c r="L23" s="185"/>
      <c r="M23" s="185"/>
      <c r="N23" s="186"/>
      <c r="O23" s="173"/>
      <c r="AB23" s="141">
        <v>45658</v>
      </c>
      <c r="AC23" s="141">
        <v>45688</v>
      </c>
      <c r="AD23" s="142">
        <v>45658</v>
      </c>
      <c r="AE23" s="136"/>
      <c r="AF23" s="136"/>
    </row>
    <row r="24" spans="1:32" ht="30" x14ac:dyDescent="0.4">
      <c r="A24" s="67"/>
      <c r="B24" s="173"/>
      <c r="C24" s="173"/>
      <c r="D24" s="173"/>
      <c r="E24" s="173"/>
      <c r="F24" s="173"/>
      <c r="G24" s="173"/>
      <c r="H24" s="173"/>
      <c r="I24" s="64"/>
      <c r="J24" s="64"/>
      <c r="K24" s="186"/>
      <c r="L24" s="186"/>
      <c r="M24" s="186"/>
      <c r="N24" s="179"/>
      <c r="O24" s="173"/>
      <c r="AB24" s="141">
        <v>45689</v>
      </c>
      <c r="AC24" s="141">
        <v>45716</v>
      </c>
      <c r="AD24" s="142">
        <v>45689</v>
      </c>
      <c r="AE24" s="136"/>
      <c r="AF24" s="136"/>
    </row>
    <row r="25" spans="1:32" ht="30" x14ac:dyDescent="0.4">
      <c r="A25" s="67"/>
      <c r="B25" s="173"/>
      <c r="C25" s="173"/>
      <c r="D25" s="173"/>
      <c r="E25" s="173"/>
      <c r="F25" s="173"/>
      <c r="G25" s="173"/>
      <c r="H25" s="173"/>
      <c r="I25" s="67"/>
      <c r="J25" s="67"/>
      <c r="K25" s="186"/>
      <c r="L25" s="186"/>
      <c r="M25" s="186"/>
      <c r="N25" s="179"/>
      <c r="O25" s="173"/>
      <c r="AB25" s="141">
        <v>45717</v>
      </c>
      <c r="AC25" s="141">
        <v>45747</v>
      </c>
      <c r="AD25" s="142">
        <v>45717</v>
      </c>
      <c r="AE25" s="136"/>
      <c r="AF25" s="136"/>
    </row>
    <row r="26" spans="1:32" ht="30" x14ac:dyDescent="0.4">
      <c r="A26" s="187"/>
      <c r="B26" s="173"/>
      <c r="C26" s="173"/>
      <c r="D26" s="173"/>
      <c r="E26" s="173"/>
      <c r="F26" s="173"/>
      <c r="G26" s="173"/>
      <c r="H26" s="173"/>
      <c r="I26" s="67"/>
      <c r="J26" s="64"/>
      <c r="K26" s="64"/>
      <c r="L26" s="64"/>
      <c r="M26" s="67"/>
      <c r="N26" s="179"/>
      <c r="O26" s="173"/>
      <c r="AB26" s="141">
        <v>45748</v>
      </c>
      <c r="AC26" s="141">
        <v>45777</v>
      </c>
      <c r="AD26" s="142">
        <v>45748</v>
      </c>
      <c r="AE26" s="136"/>
      <c r="AF26" s="136"/>
    </row>
    <row r="27" spans="1:32" ht="45" x14ac:dyDescent="0.6">
      <c r="A27" s="200"/>
      <c r="B27" s="253" t="s">
        <v>135</v>
      </c>
      <c r="C27" s="253"/>
      <c r="D27" s="243" t="s">
        <v>215</v>
      </c>
      <c r="E27" s="244"/>
      <c r="F27" s="244"/>
      <c r="G27" s="200"/>
      <c r="H27" s="202"/>
      <c r="I27" s="200"/>
      <c r="J27" s="200"/>
      <c r="K27" s="200"/>
      <c r="L27" s="202"/>
      <c r="M27" s="67"/>
      <c r="N27" s="179"/>
      <c r="O27" s="173"/>
      <c r="AB27" s="141">
        <v>45778</v>
      </c>
      <c r="AC27" s="141">
        <v>45808</v>
      </c>
      <c r="AD27" s="142">
        <v>45778</v>
      </c>
      <c r="AE27" s="136"/>
      <c r="AF27" s="136"/>
    </row>
    <row r="28" spans="1:32" ht="45" x14ac:dyDescent="0.6">
      <c r="A28" s="200"/>
      <c r="B28" s="202"/>
      <c r="D28" s="243" t="s">
        <v>216</v>
      </c>
      <c r="E28" s="244"/>
      <c r="F28" s="244"/>
      <c r="G28" s="208"/>
      <c r="H28" s="200"/>
      <c r="I28" s="200"/>
      <c r="J28" s="202"/>
      <c r="K28" s="202"/>
      <c r="L28" s="202"/>
      <c r="M28" s="67"/>
      <c r="N28" s="179"/>
      <c r="O28" s="173"/>
      <c r="AB28" s="141">
        <v>45809</v>
      </c>
      <c r="AC28" s="141">
        <v>45838</v>
      </c>
      <c r="AD28" s="142">
        <v>45809</v>
      </c>
      <c r="AE28" s="136"/>
      <c r="AF28" s="136"/>
    </row>
    <row r="29" spans="1:32" ht="45" x14ac:dyDescent="0.6">
      <c r="A29" s="200"/>
      <c r="B29" s="202"/>
      <c r="D29" s="243" t="s">
        <v>218</v>
      </c>
      <c r="E29" s="244"/>
      <c r="F29" s="244"/>
      <c r="G29" s="209"/>
      <c r="H29" s="200"/>
      <c r="I29" s="200"/>
      <c r="J29" s="200"/>
      <c r="K29" s="200"/>
      <c r="L29" s="200"/>
      <c r="M29" s="67"/>
      <c r="N29" s="179"/>
      <c r="O29" s="173"/>
      <c r="AB29" s="141">
        <v>45839</v>
      </c>
      <c r="AC29" s="141">
        <v>45869</v>
      </c>
      <c r="AD29" s="142">
        <v>45839</v>
      </c>
    </row>
    <row r="30" spans="1:32" ht="45" x14ac:dyDescent="0.6">
      <c r="A30" s="200"/>
      <c r="B30" s="253" t="s">
        <v>144</v>
      </c>
      <c r="C30" s="253"/>
      <c r="D30" s="245" t="s">
        <v>217</v>
      </c>
      <c r="E30" s="246"/>
      <c r="F30" s="244"/>
      <c r="G30" s="209"/>
      <c r="H30" s="210"/>
      <c r="I30" s="200"/>
      <c r="J30" s="200"/>
      <c r="K30" s="200"/>
      <c r="L30" s="200"/>
      <c r="M30" s="67"/>
      <c r="N30" s="179"/>
      <c r="O30" s="173"/>
      <c r="AB30" s="141">
        <v>45870</v>
      </c>
      <c r="AC30" s="141">
        <v>45900</v>
      </c>
      <c r="AD30" s="142">
        <v>45870</v>
      </c>
    </row>
    <row r="31" spans="1:32" ht="45" x14ac:dyDescent="0.6">
      <c r="A31" s="200"/>
      <c r="B31" s="204"/>
      <c r="C31" s="200"/>
      <c r="D31" s="200"/>
      <c r="E31" s="200"/>
      <c r="F31" s="202"/>
      <c r="G31" s="200"/>
      <c r="H31" s="200"/>
      <c r="I31" s="200"/>
      <c r="J31" s="200"/>
      <c r="K31" s="200"/>
      <c r="L31" s="200"/>
      <c r="M31" s="67"/>
      <c r="N31" s="179"/>
      <c r="O31" s="173"/>
      <c r="AB31" s="141">
        <v>45901</v>
      </c>
      <c r="AC31" s="141">
        <v>45930</v>
      </c>
      <c r="AD31" s="142">
        <v>45901</v>
      </c>
    </row>
    <row r="32" spans="1:32" ht="45" x14ac:dyDescent="0.6">
      <c r="A32" s="200"/>
      <c r="B32" s="200"/>
      <c r="C32" s="200"/>
      <c r="D32" s="202"/>
      <c r="E32" s="202"/>
      <c r="F32" s="202"/>
      <c r="G32" s="200"/>
      <c r="H32" s="200"/>
      <c r="I32" s="200"/>
      <c r="J32" s="200"/>
      <c r="K32" s="200"/>
      <c r="L32" s="200"/>
      <c r="M32" s="67"/>
      <c r="N32" s="179"/>
      <c r="O32" s="173"/>
      <c r="AB32" s="141">
        <v>45931</v>
      </c>
      <c r="AC32" s="141">
        <v>45961</v>
      </c>
      <c r="AD32" s="142">
        <v>45931</v>
      </c>
    </row>
    <row r="33" spans="1:30" ht="44.25" x14ac:dyDescent="0.55000000000000004">
      <c r="A33" s="200"/>
      <c r="B33" s="200"/>
      <c r="C33" s="200"/>
      <c r="D33" s="200"/>
      <c r="E33" s="200"/>
      <c r="F33" s="200"/>
      <c r="G33" s="200"/>
      <c r="H33" s="200"/>
      <c r="I33" s="200"/>
      <c r="J33" s="200"/>
      <c r="K33" s="200"/>
      <c r="L33" s="200"/>
      <c r="M33" s="67"/>
      <c r="N33" s="179"/>
      <c r="O33" s="173"/>
      <c r="AB33" s="141">
        <v>45962</v>
      </c>
      <c r="AC33" s="141">
        <v>45991</v>
      </c>
      <c r="AD33" s="142">
        <v>45962</v>
      </c>
    </row>
    <row r="34" spans="1:30" ht="63.75" customHeight="1" x14ac:dyDescent="0.6">
      <c r="A34" s="254" t="s">
        <v>154</v>
      </c>
      <c r="B34" s="254"/>
      <c r="C34" s="254"/>
      <c r="D34" s="255" t="s">
        <v>213</v>
      </c>
      <c r="E34" s="255"/>
      <c r="F34" s="255"/>
      <c r="G34" s="255"/>
      <c r="H34" s="255"/>
      <c r="I34" s="204"/>
      <c r="J34" s="204"/>
      <c r="K34" s="204"/>
      <c r="L34" s="204"/>
      <c r="M34" s="173"/>
      <c r="N34" s="177"/>
      <c r="O34" s="67"/>
      <c r="AB34" s="141">
        <v>45992</v>
      </c>
      <c r="AC34" s="141">
        <v>46022</v>
      </c>
      <c r="AD34" s="142">
        <v>45992</v>
      </c>
    </row>
    <row r="35" spans="1:30" ht="44.25" x14ac:dyDescent="0.55000000000000004">
      <c r="A35" s="200"/>
      <c r="B35" s="200"/>
      <c r="C35" s="200"/>
      <c r="D35" s="200"/>
      <c r="E35" s="200"/>
      <c r="F35" s="200"/>
      <c r="G35" s="200"/>
      <c r="H35" s="200"/>
      <c r="I35" s="200"/>
      <c r="J35" s="200"/>
      <c r="K35" s="200"/>
      <c r="L35" s="200"/>
      <c r="M35" s="67"/>
      <c r="N35" s="177"/>
      <c r="O35" s="67"/>
      <c r="AB35" s="141">
        <v>46023</v>
      </c>
      <c r="AC35" s="141">
        <v>46053</v>
      </c>
      <c r="AD35" s="142">
        <v>46023</v>
      </c>
    </row>
    <row r="36" spans="1:30" ht="85.5" customHeight="1" x14ac:dyDescent="0.6">
      <c r="A36" s="200"/>
      <c r="B36" s="211" t="s">
        <v>79</v>
      </c>
      <c r="C36" s="200"/>
      <c r="D36" s="200"/>
      <c r="E36" s="200"/>
      <c r="F36" s="202"/>
      <c r="G36" s="209"/>
      <c r="H36" s="212" t="s">
        <v>183</v>
      </c>
      <c r="I36" s="209"/>
      <c r="J36" s="212" t="s">
        <v>211</v>
      </c>
      <c r="K36" s="209"/>
      <c r="L36" s="209" t="s">
        <v>161</v>
      </c>
      <c r="M36" s="67"/>
      <c r="N36" s="177"/>
      <c r="O36" s="67"/>
      <c r="AB36" s="141">
        <v>46054</v>
      </c>
      <c r="AC36" s="141">
        <v>46081</v>
      </c>
      <c r="AD36" s="142">
        <v>46054</v>
      </c>
    </row>
    <row r="37" spans="1:30" ht="45" x14ac:dyDescent="0.6">
      <c r="A37" s="213">
        <v>1</v>
      </c>
      <c r="B37" s="256" t="s">
        <v>214</v>
      </c>
      <c r="C37" s="256"/>
      <c r="D37" s="256"/>
      <c r="E37" s="256"/>
      <c r="F37" s="256"/>
      <c r="G37" s="256"/>
      <c r="H37" s="239">
        <v>0</v>
      </c>
      <c r="I37" s="214"/>
      <c r="J37" s="215">
        <v>0</v>
      </c>
      <c r="K37" s="214"/>
      <c r="L37" s="214">
        <f>H37*J37</f>
        <v>0</v>
      </c>
      <c r="M37" s="67"/>
      <c r="N37" s="177"/>
      <c r="O37" s="67"/>
      <c r="AB37" s="141">
        <v>46082</v>
      </c>
      <c r="AC37" s="141">
        <v>46112</v>
      </c>
      <c r="AD37" s="142">
        <v>46082</v>
      </c>
    </row>
    <row r="38" spans="1:30" ht="45" x14ac:dyDescent="0.6">
      <c r="A38" s="213">
        <v>2</v>
      </c>
      <c r="B38" s="256" t="s">
        <v>13</v>
      </c>
      <c r="C38" s="256"/>
      <c r="D38" s="256"/>
      <c r="E38" s="256"/>
      <c r="F38" s="256"/>
      <c r="G38" s="256"/>
      <c r="H38" s="239"/>
      <c r="I38" s="214"/>
      <c r="J38" s="214">
        <v>0</v>
      </c>
      <c r="K38" s="214"/>
      <c r="L38" s="214">
        <f>H38*J38</f>
        <v>0</v>
      </c>
      <c r="M38" s="67"/>
      <c r="N38" s="177"/>
      <c r="O38" s="67"/>
      <c r="AB38" s="141">
        <v>46113</v>
      </c>
      <c r="AC38" s="141">
        <v>46142</v>
      </c>
      <c r="AD38" s="142">
        <v>46113</v>
      </c>
    </row>
    <row r="39" spans="1:30" ht="45" x14ac:dyDescent="0.6">
      <c r="A39" s="213"/>
      <c r="H39" s="216"/>
      <c r="I39" s="214"/>
      <c r="J39" s="214"/>
      <c r="K39" s="214"/>
      <c r="L39" s="214"/>
      <c r="M39" s="67"/>
      <c r="N39" s="177"/>
      <c r="O39" s="67"/>
      <c r="AB39" s="141">
        <v>46143</v>
      </c>
      <c r="AC39" s="141">
        <v>46173</v>
      </c>
      <c r="AD39" s="142">
        <v>46143</v>
      </c>
    </row>
    <row r="40" spans="1:30" ht="45" x14ac:dyDescent="0.6">
      <c r="A40" s="213"/>
      <c r="B40" s="247"/>
      <c r="C40" s="247"/>
      <c r="D40" s="247"/>
      <c r="E40" s="247"/>
      <c r="F40" s="247"/>
      <c r="G40" s="247"/>
      <c r="H40" s="216"/>
      <c r="I40" s="214"/>
      <c r="J40" s="214"/>
      <c r="K40" s="214"/>
      <c r="L40" s="214"/>
      <c r="M40" s="67"/>
      <c r="N40" s="177"/>
      <c r="O40" s="67"/>
      <c r="AB40" s="141">
        <v>46174</v>
      </c>
      <c r="AC40" s="141">
        <v>46203</v>
      </c>
      <c r="AD40" s="142">
        <v>46174</v>
      </c>
    </row>
    <row r="41" spans="1:30" ht="45" x14ac:dyDescent="0.6">
      <c r="A41" s="213"/>
      <c r="B41" s="247"/>
      <c r="C41" s="247"/>
      <c r="D41" s="247"/>
      <c r="E41" s="247"/>
      <c r="F41" s="247"/>
      <c r="G41" s="247"/>
      <c r="H41" s="216"/>
      <c r="I41" s="214"/>
      <c r="J41" s="214"/>
      <c r="K41" s="214"/>
      <c r="L41" s="214"/>
      <c r="M41" s="67"/>
      <c r="N41" s="177"/>
      <c r="O41" s="67"/>
    </row>
    <row r="42" spans="1:30" ht="45" x14ac:dyDescent="0.6">
      <c r="A42" s="213"/>
      <c r="B42" s="247"/>
      <c r="C42" s="247"/>
      <c r="D42" s="247"/>
      <c r="E42" s="247"/>
      <c r="F42" s="247"/>
      <c r="G42" s="247"/>
      <c r="H42" s="216"/>
      <c r="I42" s="214"/>
      <c r="J42" s="214"/>
      <c r="K42" s="214"/>
      <c r="L42" s="214"/>
      <c r="M42" s="67"/>
      <c r="N42" s="177"/>
      <c r="O42" s="67"/>
    </row>
    <row r="43" spans="1:30" ht="45" x14ac:dyDescent="0.6">
      <c r="A43" s="213"/>
      <c r="B43" s="263"/>
      <c r="C43" s="263"/>
      <c r="D43" s="263"/>
      <c r="E43" s="263"/>
      <c r="F43" s="263"/>
      <c r="G43" s="263"/>
      <c r="H43" s="204"/>
      <c r="I43" s="204"/>
      <c r="J43" s="204"/>
      <c r="K43" s="204"/>
      <c r="L43" s="217"/>
      <c r="M43" s="67"/>
      <c r="N43" s="177"/>
      <c r="O43" s="67"/>
    </row>
    <row r="44" spans="1:30" ht="45.75" thickBot="1" x14ac:dyDescent="0.65">
      <c r="A44" s="213"/>
      <c r="B44" s="264"/>
      <c r="C44" s="264"/>
      <c r="D44" s="264"/>
      <c r="E44" s="264"/>
      <c r="F44" s="264"/>
      <c r="G44" s="264"/>
      <c r="H44" s="202"/>
      <c r="I44" s="202"/>
      <c r="J44" s="202"/>
      <c r="K44" s="202"/>
      <c r="L44" s="219"/>
      <c r="M44" s="67"/>
      <c r="N44" s="177"/>
      <c r="O44" s="67"/>
    </row>
    <row r="45" spans="1:30" s="174" customFormat="1" ht="71.25" customHeight="1" thickBot="1" x14ac:dyDescent="0.3">
      <c r="A45" s="220">
        <v>3</v>
      </c>
      <c r="B45" s="221" t="s">
        <v>187</v>
      </c>
      <c r="C45" s="222"/>
      <c r="D45" s="222"/>
      <c r="E45" s="222"/>
      <c r="F45" s="222"/>
      <c r="G45" s="222"/>
      <c r="H45" s="223"/>
      <c r="I45" s="224"/>
      <c r="J45" s="224"/>
      <c r="K45" s="224"/>
      <c r="L45" s="240">
        <f>SUM(L37:L42)</f>
        <v>0</v>
      </c>
      <c r="M45" s="189"/>
      <c r="N45" s="190"/>
      <c r="O45" s="191"/>
    </row>
    <row r="46" spans="1:30" ht="45" x14ac:dyDescent="0.6">
      <c r="A46" s="213"/>
      <c r="B46" s="204"/>
      <c r="C46" s="204"/>
      <c r="D46" s="204"/>
      <c r="E46" s="204"/>
      <c r="F46" s="204"/>
      <c r="G46" s="204"/>
      <c r="H46" s="202"/>
      <c r="I46" s="202"/>
      <c r="J46" s="202"/>
      <c r="K46" s="202"/>
      <c r="L46" s="225" t="s">
        <v>186</v>
      </c>
      <c r="M46" s="67"/>
      <c r="N46" s="177"/>
      <c r="O46" s="67"/>
    </row>
    <row r="47" spans="1:30" ht="45" x14ac:dyDescent="0.6">
      <c r="A47" s="211"/>
      <c r="B47" s="204"/>
      <c r="C47" s="204"/>
      <c r="D47" s="204"/>
      <c r="E47" s="204"/>
      <c r="F47" s="204"/>
      <c r="G47" s="204"/>
      <c r="H47" s="202"/>
      <c r="I47" s="202"/>
      <c r="J47" s="202"/>
      <c r="K47" s="202"/>
      <c r="L47" s="202"/>
      <c r="M47" s="67"/>
      <c r="N47" s="177"/>
      <c r="O47" s="67"/>
    </row>
    <row r="48" spans="1:30" ht="26.25" customHeight="1" x14ac:dyDescent="0.4">
      <c r="A48" s="188"/>
      <c r="B48" s="265" t="s">
        <v>189</v>
      </c>
      <c r="C48" s="265"/>
      <c r="D48" s="265"/>
      <c r="E48" s="265"/>
      <c r="F48" s="265"/>
      <c r="G48" s="265"/>
      <c r="H48" s="265"/>
      <c r="I48" s="265"/>
      <c r="J48" s="265"/>
      <c r="K48" s="265"/>
      <c r="L48" s="265"/>
      <c r="M48" s="101"/>
      <c r="N48" s="101"/>
      <c r="O48" s="67"/>
    </row>
    <row r="49" spans="1:15" ht="26.25" customHeight="1" x14ac:dyDescent="0.4">
      <c r="A49" s="188"/>
      <c r="B49" s="265"/>
      <c r="C49" s="265"/>
      <c r="D49" s="265"/>
      <c r="E49" s="265"/>
      <c r="F49" s="265"/>
      <c r="G49" s="265"/>
      <c r="H49" s="265"/>
      <c r="I49" s="265"/>
      <c r="J49" s="265"/>
      <c r="K49" s="265"/>
      <c r="L49" s="265"/>
      <c r="M49" s="101"/>
      <c r="N49" s="101"/>
      <c r="O49" s="67"/>
    </row>
    <row r="50" spans="1:15" ht="26.25" customHeight="1" x14ac:dyDescent="0.4">
      <c r="A50" s="188"/>
      <c r="B50" s="265"/>
      <c r="C50" s="265"/>
      <c r="D50" s="265"/>
      <c r="E50" s="265"/>
      <c r="F50" s="265"/>
      <c r="G50" s="265"/>
      <c r="H50" s="265"/>
      <c r="I50" s="265"/>
      <c r="J50" s="265"/>
      <c r="K50" s="265"/>
      <c r="L50" s="265"/>
      <c r="M50" s="101"/>
      <c r="N50" s="101"/>
      <c r="O50" s="67"/>
    </row>
    <row r="51" spans="1:15" ht="26.25" customHeight="1" x14ac:dyDescent="0.4">
      <c r="A51" s="188"/>
      <c r="B51" s="265"/>
      <c r="C51" s="265"/>
      <c r="D51" s="265"/>
      <c r="E51" s="265"/>
      <c r="F51" s="265"/>
      <c r="G51" s="265"/>
      <c r="H51" s="265"/>
      <c r="I51" s="265"/>
      <c r="J51" s="265"/>
      <c r="K51" s="265"/>
      <c r="L51" s="265"/>
      <c r="M51" s="101"/>
      <c r="N51" s="101"/>
      <c r="O51" s="67"/>
    </row>
    <row r="52" spans="1:15" ht="27" customHeight="1" thickBot="1" x14ac:dyDescent="0.45">
      <c r="A52" s="188"/>
      <c r="B52" s="101"/>
      <c r="C52" s="101"/>
      <c r="D52" s="101"/>
      <c r="E52" s="101"/>
      <c r="F52" s="101"/>
      <c r="G52" s="101"/>
      <c r="H52" s="101"/>
      <c r="I52" s="101"/>
      <c r="J52" s="101"/>
      <c r="K52" s="101"/>
      <c r="L52" s="101"/>
      <c r="M52" s="101"/>
      <c r="N52" s="101"/>
      <c r="O52" s="67"/>
    </row>
    <row r="53" spans="1:15" ht="33" customHeight="1" thickTop="1" x14ac:dyDescent="0.6">
      <c r="B53" s="266" t="s">
        <v>212</v>
      </c>
      <c r="C53" s="267"/>
      <c r="D53" s="267"/>
      <c r="E53" s="267"/>
      <c r="F53" s="267"/>
      <c r="G53" s="267"/>
      <c r="H53" s="267"/>
      <c r="I53" s="267"/>
      <c r="J53" s="268"/>
      <c r="K53" s="202"/>
      <c r="L53" s="202"/>
      <c r="M53" s="67"/>
      <c r="N53" s="177"/>
      <c r="O53" s="67"/>
    </row>
    <row r="54" spans="1:15" ht="46.5" customHeight="1" x14ac:dyDescent="0.25">
      <c r="A54" s="232"/>
      <c r="B54" s="269"/>
      <c r="C54" s="270"/>
      <c r="D54" s="270"/>
      <c r="E54" s="270"/>
      <c r="F54" s="270"/>
      <c r="G54" s="270"/>
      <c r="H54" s="270"/>
      <c r="I54" s="270"/>
      <c r="J54" s="271"/>
      <c r="K54" s="226"/>
      <c r="L54" s="226"/>
      <c r="M54" s="192"/>
      <c r="N54" s="192"/>
      <c r="O54" s="101"/>
    </row>
    <row r="55" spans="1:15" ht="45" x14ac:dyDescent="0.55000000000000004">
      <c r="A55" s="233">
        <v>1</v>
      </c>
      <c r="B55" s="272" t="s">
        <v>184</v>
      </c>
      <c r="C55" s="273"/>
      <c r="D55" s="273"/>
      <c r="E55" s="273"/>
      <c r="F55" s="273"/>
      <c r="G55" s="273"/>
      <c r="H55" s="227">
        <v>0</v>
      </c>
      <c r="I55" s="228"/>
      <c r="J55" s="235"/>
      <c r="K55" s="200"/>
      <c r="L55" s="229"/>
      <c r="M55" s="67"/>
      <c r="N55" s="177"/>
      <c r="O55" s="67"/>
    </row>
    <row r="56" spans="1:15" ht="45" x14ac:dyDescent="0.55000000000000004">
      <c r="A56" s="233">
        <v>2</v>
      </c>
      <c r="B56" s="272" t="s">
        <v>188</v>
      </c>
      <c r="C56" s="273"/>
      <c r="D56" s="273"/>
      <c r="E56" s="273"/>
      <c r="F56" s="273"/>
      <c r="G56" s="273"/>
      <c r="H56" s="228" t="e">
        <f>-'Caregiver Refresh Expenses'!Q44</f>
        <v>#REF!</v>
      </c>
      <c r="I56" s="274" t="e">
        <f>-H56/H55</f>
        <v>#REF!</v>
      </c>
      <c r="J56" s="275"/>
      <c r="K56" s="200"/>
      <c r="L56" s="229"/>
      <c r="M56" s="67"/>
      <c r="N56" s="177"/>
      <c r="O56" s="67"/>
    </row>
    <row r="57" spans="1:15" ht="45.75" thickBot="1" x14ac:dyDescent="0.6">
      <c r="A57" s="233">
        <v>3</v>
      </c>
      <c r="B57" s="257" t="s">
        <v>185</v>
      </c>
      <c r="C57" s="258"/>
      <c r="D57" s="258"/>
      <c r="E57" s="258"/>
      <c r="F57" s="258"/>
      <c r="G57" s="258"/>
      <c r="H57" s="230" t="e">
        <f>H55+H56</f>
        <v>#REF!</v>
      </c>
      <c r="I57" s="259" t="e">
        <f>H57/H55</f>
        <v>#REF!</v>
      </c>
      <c r="J57" s="260"/>
      <c r="K57" s="234"/>
      <c r="L57" s="229"/>
      <c r="M57" s="67"/>
      <c r="N57" s="177"/>
      <c r="O57" s="67"/>
    </row>
    <row r="58" spans="1:15" ht="30.75" thickTop="1" x14ac:dyDescent="0.4">
      <c r="A58" s="193"/>
      <c r="B58" s="194"/>
      <c r="C58" s="195"/>
      <c r="D58" s="196"/>
      <c r="E58" s="197"/>
      <c r="F58" s="198"/>
      <c r="G58" s="198"/>
      <c r="H58" s="67"/>
      <c r="I58" s="67"/>
      <c r="J58" s="67"/>
      <c r="K58" s="67"/>
      <c r="L58" s="119"/>
      <c r="M58" s="67"/>
      <c r="N58" s="177"/>
      <c r="O58" s="67"/>
    </row>
    <row r="59" spans="1:15" ht="30" x14ac:dyDescent="0.4">
      <c r="A59" s="67"/>
      <c r="B59" s="67"/>
      <c r="C59" s="67"/>
      <c r="D59" s="67"/>
      <c r="E59" s="67"/>
      <c r="F59" s="67"/>
      <c r="G59" s="67"/>
      <c r="H59" s="67"/>
      <c r="I59" s="67"/>
      <c r="J59" s="67"/>
      <c r="K59" s="67"/>
      <c r="L59" s="67"/>
      <c r="M59" s="67"/>
      <c r="N59" s="177"/>
      <c r="O59" s="67"/>
    </row>
    <row r="60" spans="1:15" ht="32.25" customHeight="1" x14ac:dyDescent="0.4">
      <c r="A60" s="175"/>
      <c r="B60" s="261" t="s">
        <v>190</v>
      </c>
      <c r="C60" s="261"/>
      <c r="D60" s="261"/>
      <c r="E60" s="261"/>
      <c r="F60" s="261"/>
      <c r="G60" s="261"/>
      <c r="H60" s="261"/>
      <c r="I60" s="261"/>
      <c r="J60" s="261"/>
      <c r="K60" s="261"/>
      <c r="L60" s="261"/>
      <c r="M60" s="261"/>
      <c r="N60" s="261"/>
      <c r="O60" s="67"/>
    </row>
    <row r="61" spans="1:15" ht="32.25" customHeight="1" x14ac:dyDescent="0.4">
      <c r="A61" s="175"/>
      <c r="B61" s="261"/>
      <c r="C61" s="261"/>
      <c r="D61" s="261"/>
      <c r="E61" s="261"/>
      <c r="F61" s="261"/>
      <c r="G61" s="261"/>
      <c r="H61" s="261"/>
      <c r="I61" s="261"/>
      <c r="J61" s="261"/>
      <c r="K61" s="261"/>
      <c r="L61" s="261"/>
      <c r="M61" s="261"/>
      <c r="N61" s="261"/>
      <c r="O61" s="67"/>
    </row>
    <row r="62" spans="1:15" ht="23.25" customHeight="1" x14ac:dyDescent="0.4">
      <c r="A62" s="173"/>
      <c r="B62" s="261"/>
      <c r="C62" s="261"/>
      <c r="D62" s="261"/>
      <c r="E62" s="261"/>
      <c r="F62" s="261"/>
      <c r="G62" s="261"/>
      <c r="H62" s="261"/>
      <c r="I62" s="261"/>
      <c r="J62" s="261"/>
      <c r="K62" s="261"/>
      <c r="L62" s="261"/>
      <c r="M62" s="261"/>
      <c r="N62" s="261"/>
      <c r="O62" s="67"/>
    </row>
    <row r="63" spans="1:15" ht="15" customHeight="1" x14ac:dyDescent="0.4">
      <c r="A63" s="173"/>
      <c r="B63" s="261"/>
      <c r="C63" s="261"/>
      <c r="D63" s="261"/>
      <c r="E63" s="261"/>
      <c r="F63" s="261"/>
      <c r="G63" s="261"/>
      <c r="H63" s="261"/>
      <c r="I63" s="261"/>
      <c r="J63" s="261"/>
      <c r="K63" s="261"/>
      <c r="L63" s="261"/>
      <c r="M63" s="261"/>
      <c r="N63" s="261"/>
      <c r="O63" s="173"/>
    </row>
    <row r="64" spans="1:15" ht="15" customHeight="1" x14ac:dyDescent="0.4">
      <c r="A64" s="173"/>
      <c r="B64" s="261"/>
      <c r="C64" s="261"/>
      <c r="D64" s="261"/>
      <c r="E64" s="261"/>
      <c r="F64" s="261"/>
      <c r="G64" s="261"/>
      <c r="H64" s="261"/>
      <c r="I64" s="261"/>
      <c r="J64" s="261"/>
      <c r="K64" s="261"/>
      <c r="L64" s="261"/>
      <c r="M64" s="261"/>
      <c r="N64" s="261"/>
      <c r="O64" s="173"/>
    </row>
    <row r="65" spans="1:15" ht="15" customHeight="1" x14ac:dyDescent="0.4">
      <c r="A65" s="173"/>
      <c r="B65" s="261"/>
      <c r="C65" s="261"/>
      <c r="D65" s="261"/>
      <c r="E65" s="261"/>
      <c r="F65" s="261"/>
      <c r="G65" s="261"/>
      <c r="H65" s="261"/>
      <c r="I65" s="261"/>
      <c r="J65" s="261"/>
      <c r="K65" s="261"/>
      <c r="L65" s="261"/>
      <c r="M65" s="261"/>
      <c r="N65" s="261"/>
      <c r="O65" s="173"/>
    </row>
    <row r="66" spans="1:15" ht="30" x14ac:dyDescent="0.4">
      <c r="A66" s="173"/>
      <c r="B66" s="261"/>
      <c r="C66" s="261"/>
      <c r="D66" s="261"/>
      <c r="E66" s="261"/>
      <c r="F66" s="261"/>
      <c r="G66" s="261"/>
      <c r="H66" s="261"/>
      <c r="I66" s="261"/>
      <c r="J66" s="261"/>
      <c r="K66" s="261"/>
      <c r="L66" s="261"/>
      <c r="M66" s="261"/>
      <c r="N66" s="261"/>
      <c r="O66" s="173"/>
    </row>
    <row r="67" spans="1:15" ht="30" x14ac:dyDescent="0.4">
      <c r="A67" s="173"/>
      <c r="B67" s="261"/>
      <c r="C67" s="261"/>
      <c r="D67" s="261"/>
      <c r="E67" s="261"/>
      <c r="F67" s="261"/>
      <c r="G67" s="261"/>
      <c r="H67" s="261"/>
      <c r="I67" s="261"/>
      <c r="J67" s="261"/>
      <c r="K67" s="261"/>
      <c r="L67" s="261"/>
      <c r="M67" s="261"/>
      <c r="N67" s="261"/>
      <c r="O67" s="173"/>
    </row>
    <row r="68" spans="1:15" ht="30" x14ac:dyDescent="0.4">
      <c r="A68" s="173"/>
      <c r="B68" s="261"/>
      <c r="C68" s="261"/>
      <c r="D68" s="261"/>
      <c r="E68" s="261"/>
      <c r="F68" s="261"/>
      <c r="G68" s="261"/>
      <c r="H68" s="261"/>
      <c r="I68" s="261"/>
      <c r="J68" s="261"/>
      <c r="K68" s="261"/>
      <c r="L68" s="261"/>
      <c r="M68" s="261"/>
      <c r="N68" s="261"/>
      <c r="O68" s="173"/>
    </row>
    <row r="69" spans="1:15" ht="30" x14ac:dyDescent="0.4">
      <c r="A69" s="173"/>
      <c r="B69" s="261"/>
      <c r="C69" s="261"/>
      <c r="D69" s="261"/>
      <c r="E69" s="261"/>
      <c r="F69" s="261"/>
      <c r="G69" s="261"/>
      <c r="H69" s="261"/>
      <c r="I69" s="261"/>
      <c r="J69" s="261"/>
      <c r="K69" s="261"/>
      <c r="L69" s="261"/>
      <c r="M69" s="261"/>
      <c r="N69" s="261"/>
      <c r="O69" s="173"/>
    </row>
    <row r="70" spans="1:15" ht="30" x14ac:dyDescent="0.4">
      <c r="A70" s="173"/>
      <c r="B70" s="261"/>
      <c r="C70" s="261"/>
      <c r="D70" s="261"/>
      <c r="E70" s="261"/>
      <c r="F70" s="261"/>
      <c r="G70" s="261"/>
      <c r="H70" s="261"/>
      <c r="I70" s="261"/>
      <c r="J70" s="261"/>
      <c r="K70" s="261"/>
      <c r="L70" s="261"/>
      <c r="M70" s="261"/>
      <c r="N70" s="261"/>
      <c r="O70" s="173"/>
    </row>
    <row r="71" spans="1:15" ht="30" x14ac:dyDescent="0.4">
      <c r="A71" s="173"/>
      <c r="B71" s="261"/>
      <c r="C71" s="261"/>
      <c r="D71" s="261"/>
      <c r="E71" s="261"/>
      <c r="F71" s="261"/>
      <c r="G71" s="261"/>
      <c r="H71" s="261"/>
      <c r="I71" s="261"/>
      <c r="J71" s="261"/>
      <c r="K71" s="261"/>
      <c r="L71" s="261"/>
      <c r="M71" s="261"/>
      <c r="N71" s="261"/>
      <c r="O71" s="173"/>
    </row>
    <row r="72" spans="1:15" x14ac:dyDescent="0.3">
      <c r="N72" s="176"/>
    </row>
    <row r="73" spans="1:15" x14ac:dyDescent="0.3">
      <c r="N73" s="176"/>
    </row>
    <row r="74" spans="1:15" x14ac:dyDescent="0.3">
      <c r="N74" s="176"/>
    </row>
    <row r="75" spans="1:15" x14ac:dyDescent="0.3">
      <c r="N75" s="176"/>
    </row>
    <row r="76" spans="1:15" x14ac:dyDescent="0.3">
      <c r="N76" s="176"/>
    </row>
    <row r="77" spans="1:15" x14ac:dyDescent="0.3">
      <c r="N77" s="176"/>
    </row>
    <row r="78" spans="1:15" x14ac:dyDescent="0.3">
      <c r="N78" s="176"/>
    </row>
    <row r="79" spans="1:15" ht="15" customHeight="1" x14ac:dyDescent="0.3">
      <c r="B79" s="262"/>
      <c r="C79" s="262"/>
      <c r="D79" s="262"/>
      <c r="E79" s="262"/>
      <c r="F79" s="262"/>
      <c r="G79" s="262"/>
      <c r="H79" s="262"/>
      <c r="I79" s="262"/>
      <c r="J79" s="262"/>
      <c r="K79" s="262"/>
      <c r="L79" s="262"/>
      <c r="M79" s="262"/>
      <c r="N79" s="262"/>
    </row>
    <row r="80" spans="1:15" ht="15" customHeight="1" x14ac:dyDescent="0.3">
      <c r="B80" s="262"/>
      <c r="C80" s="262"/>
      <c r="D80" s="262"/>
      <c r="E80" s="262"/>
      <c r="F80" s="262"/>
      <c r="G80" s="262"/>
      <c r="H80" s="262"/>
      <c r="I80" s="262"/>
      <c r="J80" s="262"/>
      <c r="K80" s="262"/>
      <c r="L80" s="262"/>
      <c r="M80" s="262"/>
      <c r="N80" s="262"/>
    </row>
    <row r="81" spans="2:14" ht="15" customHeight="1" x14ac:dyDescent="0.3">
      <c r="B81" s="262"/>
      <c r="C81" s="262"/>
      <c r="D81" s="262"/>
      <c r="E81" s="262"/>
      <c r="F81" s="262"/>
      <c r="G81" s="262"/>
      <c r="H81" s="262"/>
      <c r="I81" s="262"/>
      <c r="J81" s="262"/>
      <c r="K81" s="262"/>
      <c r="L81" s="262"/>
      <c r="M81" s="262"/>
      <c r="N81" s="262"/>
    </row>
    <row r="82" spans="2:14" ht="15" customHeight="1" x14ac:dyDescent="0.3">
      <c r="B82" s="262"/>
      <c r="C82" s="262"/>
      <c r="D82" s="262"/>
      <c r="E82" s="262"/>
      <c r="F82" s="262"/>
      <c r="G82" s="262"/>
      <c r="H82" s="262"/>
      <c r="I82" s="262"/>
      <c r="J82" s="262"/>
      <c r="K82" s="262"/>
      <c r="L82" s="262"/>
      <c r="M82" s="262"/>
      <c r="N82" s="262"/>
    </row>
    <row r="83" spans="2:14" ht="15" customHeight="1" x14ac:dyDescent="0.3">
      <c r="B83" s="262"/>
      <c r="C83" s="262"/>
      <c r="D83" s="262"/>
      <c r="E83" s="262"/>
      <c r="F83" s="262"/>
      <c r="G83" s="262"/>
      <c r="H83" s="262"/>
      <c r="I83" s="262"/>
      <c r="J83" s="262"/>
      <c r="K83" s="262"/>
      <c r="L83" s="262"/>
      <c r="M83" s="262"/>
      <c r="N83" s="262"/>
    </row>
  </sheetData>
  <sheetProtection formatCells="0"/>
  <mergeCells count="23">
    <mergeCell ref="B57:G57"/>
    <mergeCell ref="I57:J57"/>
    <mergeCell ref="B60:N71"/>
    <mergeCell ref="B79:N83"/>
    <mergeCell ref="B43:G43"/>
    <mergeCell ref="B44:G44"/>
    <mergeCell ref="B48:L51"/>
    <mergeCell ref="B53:J54"/>
    <mergeCell ref="B55:G55"/>
    <mergeCell ref="B56:G56"/>
    <mergeCell ref="I56:J56"/>
    <mergeCell ref="B42:G42"/>
    <mergeCell ref="L16:M16"/>
    <mergeCell ref="L17:M17"/>
    <mergeCell ref="N17:O17"/>
    <mergeCell ref="B27:C27"/>
    <mergeCell ref="B30:C30"/>
    <mergeCell ref="A34:C34"/>
    <mergeCell ref="D34:H34"/>
    <mergeCell ref="B38:G38"/>
    <mergeCell ref="B37:G37"/>
    <mergeCell ref="B40:G40"/>
    <mergeCell ref="B41:G41"/>
  </mergeCells>
  <dataValidations count="5">
    <dataValidation type="list" allowBlank="1" showInputMessage="1" showErrorMessage="1" sqref="L19" xr:uid="{47AEA804-31FB-46F1-8890-D06AC62D2D7A}">
      <formula1>End_Date</formula1>
    </dataValidation>
    <dataValidation type="list" allowBlank="1" showInputMessage="1" showErrorMessage="1" sqref="J19" xr:uid="{BF1BBCBF-61E0-4A0A-B1C8-31D02A037144}">
      <formula1>start_Date</formula1>
    </dataValidation>
    <dataValidation type="list" allowBlank="1" showInputMessage="1" showErrorMessage="1" sqref="A44" xr:uid="{10D5B26F-E546-40C9-905A-981372511C01}">
      <formula1>$S$20:$S$33</formula1>
    </dataValidation>
    <dataValidation type="list" allowBlank="1" showInputMessage="1" showErrorMessage="1" promptTitle="Select a Date" prompt="       " sqref="I20" xr:uid="{685DF0C7-D005-4D2E-B5A2-133EF3863426}">
      <formula1>Date</formula1>
    </dataValidation>
    <dataValidation type="date" allowBlank="1" showInputMessage="1" showErrorMessage="1" sqref="J22" xr:uid="{58AFA65D-3717-4AE7-8399-896E537E8116}">
      <formula1>44743</formula1>
      <formula2>45107</formula2>
    </dataValidation>
  </dataValidations>
  <pageMargins left="0.7" right="0.7" top="0.75" bottom="0.75" header="0.3" footer="0.3"/>
  <pageSetup scale="2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0D82-F465-4409-8175-78AA14313B8D}">
  <dimension ref="A1:N40"/>
  <sheetViews>
    <sheetView workbookViewId="0">
      <selection activeCell="F39" sqref="F39"/>
    </sheetView>
  </sheetViews>
  <sheetFormatPr defaultColWidth="10.140625" defaultRowHeight="15" x14ac:dyDescent="0.25"/>
  <sheetData>
    <row r="1" spans="1:14" ht="15.75" x14ac:dyDescent="0.25">
      <c r="A1" s="9"/>
      <c r="B1" s="9" t="s">
        <v>0</v>
      </c>
      <c r="C1" s="9"/>
      <c r="D1" s="9"/>
      <c r="E1" s="9"/>
      <c r="F1" s="5"/>
      <c r="G1" s="9"/>
      <c r="H1" s="10" t="s">
        <v>1</v>
      </c>
      <c r="I1" s="5"/>
      <c r="J1" s="9"/>
      <c r="K1" s="9"/>
      <c r="L1" s="9"/>
      <c r="M1" s="5"/>
      <c r="N1" s="5"/>
    </row>
    <row r="2" spans="1:14" ht="15.75" x14ac:dyDescent="0.25">
      <c r="A2" s="9"/>
      <c r="B2" s="9"/>
      <c r="C2" s="9"/>
      <c r="D2" s="9"/>
      <c r="E2" s="9"/>
      <c r="F2" s="5"/>
      <c r="G2" s="9"/>
      <c r="H2" s="10" t="s">
        <v>2</v>
      </c>
      <c r="I2" s="5"/>
      <c r="J2" s="9"/>
      <c r="K2" s="9"/>
      <c r="L2" s="9"/>
      <c r="M2" s="9"/>
      <c r="N2" s="5"/>
    </row>
    <row r="4" spans="1:14" ht="18" x14ac:dyDescent="0.25">
      <c r="A4" s="5"/>
      <c r="B4" s="11" t="s">
        <v>3</v>
      </c>
      <c r="C4" s="21" t="s">
        <v>4</v>
      </c>
      <c r="D4" s="6"/>
      <c r="E4" s="6"/>
      <c r="F4" s="6"/>
      <c r="G4" s="6"/>
      <c r="H4" s="5"/>
      <c r="I4" s="5"/>
      <c r="J4" s="5"/>
      <c r="K4" s="5"/>
      <c r="L4" s="5"/>
      <c r="M4" s="5"/>
      <c r="N4" s="5"/>
    </row>
    <row r="5" spans="1:14" ht="15.75" x14ac:dyDescent="0.25">
      <c r="A5" s="5"/>
      <c r="B5" s="11" t="s">
        <v>5</v>
      </c>
      <c r="C5" s="12" t="s">
        <v>6</v>
      </c>
      <c r="D5" s="6"/>
      <c r="E5" s="6"/>
      <c r="F5" s="6"/>
      <c r="G5" s="6"/>
      <c r="H5" s="6"/>
      <c r="I5" s="5"/>
      <c r="J5" s="5"/>
      <c r="K5" s="11" t="s">
        <v>7</v>
      </c>
      <c r="L5" s="13">
        <v>32367</v>
      </c>
      <c r="M5" s="5"/>
      <c r="N5" s="5"/>
    </row>
    <row r="7" spans="1:14" ht="25.5" x14ac:dyDescent="0.25">
      <c r="A7" s="300" t="s">
        <v>8</v>
      </c>
      <c r="B7" s="301"/>
      <c r="C7" s="302"/>
      <c r="D7" s="14" t="s">
        <v>9</v>
      </c>
      <c r="E7" s="14"/>
      <c r="F7" s="15" t="s">
        <v>10</v>
      </c>
      <c r="G7" s="16" t="s">
        <v>11</v>
      </c>
      <c r="H7" s="17" t="s">
        <v>12</v>
      </c>
      <c r="I7" s="16" t="s">
        <v>13</v>
      </c>
      <c r="J7" s="17" t="s">
        <v>14</v>
      </c>
      <c r="K7" s="17" t="s">
        <v>15</v>
      </c>
      <c r="L7" s="16" t="s">
        <v>16</v>
      </c>
      <c r="M7" s="16" t="s">
        <v>17</v>
      </c>
      <c r="N7" s="16" t="s">
        <v>18</v>
      </c>
    </row>
    <row r="8" spans="1:14" ht="38.25" x14ac:dyDescent="0.25">
      <c r="A8" s="303"/>
      <c r="B8" s="304"/>
      <c r="C8" s="305"/>
      <c r="D8" s="18" t="s">
        <v>19</v>
      </c>
      <c r="E8" s="18" t="s">
        <v>20</v>
      </c>
      <c r="F8" s="19" t="s">
        <v>21</v>
      </c>
      <c r="G8" s="20" t="s">
        <v>22</v>
      </c>
      <c r="H8" s="20" t="s">
        <v>23</v>
      </c>
      <c r="I8" s="20" t="s">
        <v>24</v>
      </c>
      <c r="J8" s="20" t="s">
        <v>22</v>
      </c>
      <c r="K8" s="20" t="s">
        <v>25</v>
      </c>
      <c r="L8" s="20" t="s">
        <v>26</v>
      </c>
      <c r="M8" s="20" t="s">
        <v>27</v>
      </c>
      <c r="N8" s="20" t="s">
        <v>28</v>
      </c>
    </row>
    <row r="9" spans="1:14" ht="15.75" x14ac:dyDescent="0.25">
      <c r="A9" s="22" t="s">
        <v>29</v>
      </c>
      <c r="B9" s="309" t="s">
        <v>30</v>
      </c>
      <c r="C9" s="311"/>
      <c r="D9" s="23">
        <v>15421</v>
      </c>
      <c r="E9" s="23">
        <v>-1422.8400000000001</v>
      </c>
      <c r="F9" s="24">
        <v>0</v>
      </c>
      <c r="G9" s="25">
        <v>2526.576</v>
      </c>
      <c r="H9" s="25">
        <v>4210.96</v>
      </c>
      <c r="I9" s="25"/>
      <c r="J9" s="25">
        <v>2526.576</v>
      </c>
      <c r="K9" s="25">
        <v>5053.152</v>
      </c>
      <c r="L9" s="25">
        <v>842.19200000000001</v>
      </c>
      <c r="M9" s="25">
        <v>1684.384</v>
      </c>
      <c r="N9" s="25">
        <v>0</v>
      </c>
    </row>
    <row r="10" spans="1:14" ht="15.75" x14ac:dyDescent="0.25">
      <c r="A10" s="22" t="s">
        <v>31</v>
      </c>
      <c r="B10" s="309" t="s">
        <v>32</v>
      </c>
      <c r="C10" s="310"/>
      <c r="D10" s="23">
        <v>2347</v>
      </c>
      <c r="E10" s="23">
        <v>1430.72</v>
      </c>
      <c r="F10" s="24">
        <v>0</v>
      </c>
      <c r="G10" s="25">
        <v>137.44199999999998</v>
      </c>
      <c r="H10" s="25">
        <v>229.07</v>
      </c>
      <c r="I10" s="25"/>
      <c r="J10" s="25">
        <v>137.44199999999998</v>
      </c>
      <c r="K10" s="25">
        <v>274.88399999999996</v>
      </c>
      <c r="L10" s="25">
        <v>45.814</v>
      </c>
      <c r="M10" s="25">
        <v>91.628</v>
      </c>
      <c r="N10" s="25">
        <v>0</v>
      </c>
    </row>
    <row r="11" spans="1:14" ht="15.75" x14ac:dyDescent="0.25">
      <c r="A11" s="22"/>
      <c r="B11" s="1" t="s">
        <v>33</v>
      </c>
      <c r="C11" s="2"/>
      <c r="D11" s="25">
        <v>0</v>
      </c>
      <c r="E11" s="23">
        <v>0</v>
      </c>
      <c r="F11" s="24">
        <v>0</v>
      </c>
      <c r="G11" s="25">
        <v>0</v>
      </c>
      <c r="H11" s="25">
        <v>0</v>
      </c>
      <c r="I11" s="25"/>
      <c r="J11" s="25">
        <v>0</v>
      </c>
      <c r="K11" s="25">
        <v>0</v>
      </c>
      <c r="L11" s="25">
        <v>0</v>
      </c>
      <c r="M11" s="25">
        <v>0</v>
      </c>
      <c r="N11" s="25">
        <v>0</v>
      </c>
    </row>
    <row r="12" spans="1:14" ht="15.75" x14ac:dyDescent="0.25">
      <c r="A12" s="22" t="s">
        <v>34</v>
      </c>
      <c r="B12" s="312" t="s">
        <v>35</v>
      </c>
      <c r="C12" s="313"/>
      <c r="D12" s="25">
        <v>17768</v>
      </c>
      <c r="E12" s="25">
        <v>7.8799999999998818</v>
      </c>
      <c r="F12" s="26">
        <f>SUM(F9:F11)</f>
        <v>0</v>
      </c>
      <c r="G12" s="25">
        <v>2664.018</v>
      </c>
      <c r="H12" s="25">
        <v>4440.03</v>
      </c>
      <c r="I12" s="25"/>
      <c r="J12" s="25">
        <v>2664.018</v>
      </c>
      <c r="K12" s="25">
        <v>5328.0360000000001</v>
      </c>
      <c r="L12" s="25">
        <v>888.00599999999997</v>
      </c>
      <c r="M12" s="25">
        <v>1776.0119999999999</v>
      </c>
      <c r="N12" s="25">
        <v>0</v>
      </c>
    </row>
    <row r="13" spans="1:14" ht="15.75" x14ac:dyDescent="0.25">
      <c r="A13" s="22" t="s">
        <v>36</v>
      </c>
      <c r="B13" s="309" t="s">
        <v>37</v>
      </c>
      <c r="C13" s="310"/>
      <c r="D13" s="23">
        <v>0</v>
      </c>
      <c r="E13" s="23">
        <v>0</v>
      </c>
      <c r="F13" s="24">
        <v>0</v>
      </c>
      <c r="G13" s="25">
        <v>0</v>
      </c>
      <c r="H13" s="25">
        <v>0</v>
      </c>
      <c r="I13" s="25"/>
      <c r="J13" s="25">
        <v>0</v>
      </c>
      <c r="K13" s="25">
        <v>0</v>
      </c>
      <c r="L13" s="25">
        <v>0</v>
      </c>
      <c r="M13" s="25">
        <v>0</v>
      </c>
      <c r="N13" s="25">
        <v>0</v>
      </c>
    </row>
    <row r="14" spans="1:14" ht="15.75" x14ac:dyDescent="0.25">
      <c r="A14" s="22" t="s">
        <v>38</v>
      </c>
      <c r="B14" s="309" t="s">
        <v>39</v>
      </c>
      <c r="C14" s="310"/>
      <c r="D14" s="23">
        <v>7148</v>
      </c>
      <c r="E14" s="23">
        <v>1659.21</v>
      </c>
      <c r="F14" s="24">
        <v>0</v>
      </c>
      <c r="G14" s="25">
        <v>823.31849999999997</v>
      </c>
      <c r="H14" s="25">
        <v>1372.1975</v>
      </c>
      <c r="I14" s="25"/>
      <c r="J14" s="25">
        <v>823.31849999999997</v>
      </c>
      <c r="K14" s="25">
        <v>1646.6369999999999</v>
      </c>
      <c r="L14" s="25">
        <v>274.43950000000001</v>
      </c>
      <c r="M14" s="25">
        <v>548.87900000000002</v>
      </c>
      <c r="N14" s="25">
        <v>0</v>
      </c>
    </row>
    <row r="15" spans="1:14" ht="15.75" x14ac:dyDescent="0.25">
      <c r="A15" s="22" t="s">
        <v>40</v>
      </c>
      <c r="B15" s="309" t="s">
        <v>41</v>
      </c>
      <c r="C15" s="310"/>
      <c r="D15" s="23">
        <v>1874</v>
      </c>
      <c r="E15" s="23">
        <v>146.66000000000008</v>
      </c>
      <c r="F15" s="24">
        <v>0</v>
      </c>
      <c r="G15" s="25">
        <v>259.101</v>
      </c>
      <c r="H15" s="25">
        <v>431.83499999999998</v>
      </c>
      <c r="I15" s="25"/>
      <c r="J15" s="25">
        <v>259.101</v>
      </c>
      <c r="K15" s="25">
        <v>518.202</v>
      </c>
      <c r="L15" s="25">
        <v>86.367000000000004</v>
      </c>
      <c r="M15" s="25">
        <v>172.73400000000001</v>
      </c>
      <c r="N15" s="25">
        <v>0</v>
      </c>
    </row>
    <row r="16" spans="1:14" ht="15.75" x14ac:dyDescent="0.25">
      <c r="A16" s="22" t="s">
        <v>42</v>
      </c>
      <c r="B16" s="309" t="s">
        <v>43</v>
      </c>
      <c r="C16" s="310"/>
      <c r="D16" s="23">
        <v>124</v>
      </c>
      <c r="E16" s="23">
        <v>112</v>
      </c>
      <c r="F16" s="24">
        <v>0</v>
      </c>
      <c r="G16" s="25">
        <v>1.7999999999999998</v>
      </c>
      <c r="H16" s="25">
        <v>3</v>
      </c>
      <c r="I16" s="25"/>
      <c r="J16" s="25">
        <v>1.7999999999999998</v>
      </c>
      <c r="K16" s="25">
        <v>3.5999999999999996</v>
      </c>
      <c r="L16" s="25">
        <v>0.60000000000000009</v>
      </c>
      <c r="M16" s="25">
        <v>1.2000000000000002</v>
      </c>
      <c r="N16" s="25">
        <v>0</v>
      </c>
    </row>
    <row r="17" spans="1:14" ht="15.75" x14ac:dyDescent="0.25">
      <c r="A17" s="22" t="s">
        <v>44</v>
      </c>
      <c r="B17" s="309" t="s">
        <v>45</v>
      </c>
      <c r="C17" s="310"/>
      <c r="D17" s="23">
        <v>0</v>
      </c>
      <c r="E17" s="23">
        <v>0</v>
      </c>
      <c r="F17" s="24">
        <v>0</v>
      </c>
      <c r="G17" s="25">
        <v>0</v>
      </c>
      <c r="H17" s="25">
        <v>0</v>
      </c>
      <c r="I17" s="25"/>
      <c r="J17" s="25">
        <v>0</v>
      </c>
      <c r="K17" s="25">
        <v>0</v>
      </c>
      <c r="L17" s="25">
        <v>0</v>
      </c>
      <c r="M17" s="25">
        <v>0</v>
      </c>
      <c r="N17" s="25">
        <v>0</v>
      </c>
    </row>
    <row r="18" spans="1:14" ht="15.75" x14ac:dyDescent="0.25">
      <c r="A18" s="22" t="s">
        <v>46</v>
      </c>
      <c r="B18" s="309" t="s">
        <v>47</v>
      </c>
      <c r="C18" s="310"/>
      <c r="D18" s="23">
        <v>0</v>
      </c>
      <c r="E18" s="23">
        <v>0</v>
      </c>
      <c r="F18" s="24">
        <v>0</v>
      </c>
      <c r="G18" s="25">
        <v>0</v>
      </c>
      <c r="H18" s="25">
        <v>0</v>
      </c>
      <c r="I18" s="25"/>
      <c r="J18" s="25">
        <v>0</v>
      </c>
      <c r="K18" s="25">
        <v>0</v>
      </c>
      <c r="L18" s="25">
        <v>0</v>
      </c>
      <c r="M18" s="25">
        <v>0</v>
      </c>
      <c r="N18" s="25">
        <v>0</v>
      </c>
    </row>
    <row r="19" spans="1:14" ht="15.75" x14ac:dyDescent="0.25">
      <c r="A19" s="22" t="s">
        <v>48</v>
      </c>
      <c r="B19" s="309" t="s">
        <v>49</v>
      </c>
      <c r="C19" s="310"/>
      <c r="D19" s="23">
        <v>0</v>
      </c>
      <c r="E19" s="23">
        <v>0</v>
      </c>
      <c r="F19" s="24">
        <v>0</v>
      </c>
      <c r="G19" s="25">
        <v>0</v>
      </c>
      <c r="H19" s="25">
        <v>0</v>
      </c>
      <c r="I19" s="25"/>
      <c r="J19" s="25">
        <v>0</v>
      </c>
      <c r="K19" s="25">
        <v>0</v>
      </c>
      <c r="L19" s="25">
        <v>0</v>
      </c>
      <c r="M19" s="25">
        <v>0</v>
      </c>
      <c r="N19" s="25">
        <v>0</v>
      </c>
    </row>
    <row r="20" spans="1:14" ht="15.75" x14ac:dyDescent="0.25">
      <c r="A20" s="22" t="s">
        <v>50</v>
      </c>
      <c r="B20" s="309" t="s">
        <v>51</v>
      </c>
      <c r="C20" s="310"/>
      <c r="D20" s="23">
        <v>623</v>
      </c>
      <c r="E20" s="23">
        <v>-991.16000000000008</v>
      </c>
      <c r="F20" s="24">
        <v>0</v>
      </c>
      <c r="G20" s="25">
        <v>242.124</v>
      </c>
      <c r="H20" s="25">
        <v>403.54</v>
      </c>
      <c r="I20" s="25"/>
      <c r="J20" s="25">
        <v>242.124</v>
      </c>
      <c r="K20" s="25">
        <v>484.24799999999999</v>
      </c>
      <c r="L20" s="25">
        <v>80.708000000000013</v>
      </c>
      <c r="M20" s="25">
        <v>161.41600000000003</v>
      </c>
      <c r="N20" s="25">
        <v>0</v>
      </c>
    </row>
    <row r="21" spans="1:14" ht="15.75" x14ac:dyDescent="0.25">
      <c r="A21" s="22" t="s">
        <v>52</v>
      </c>
      <c r="B21" s="309" t="s">
        <v>53</v>
      </c>
      <c r="C21" s="310"/>
      <c r="D21" s="23">
        <v>3123</v>
      </c>
      <c r="E21" s="23">
        <v>3123</v>
      </c>
      <c r="F21" s="24"/>
      <c r="G21" s="25">
        <v>0</v>
      </c>
      <c r="H21" s="25">
        <v>0</v>
      </c>
      <c r="I21" s="25"/>
      <c r="J21" s="25">
        <v>0</v>
      </c>
      <c r="K21" s="25">
        <v>0</v>
      </c>
      <c r="L21" s="25">
        <v>0</v>
      </c>
      <c r="M21" s="25">
        <v>0</v>
      </c>
      <c r="N21" s="25">
        <v>0</v>
      </c>
    </row>
    <row r="22" spans="1:14" ht="15.75" x14ac:dyDescent="0.25">
      <c r="A22" s="22" t="s">
        <v>54</v>
      </c>
      <c r="B22" s="309" t="s">
        <v>55</v>
      </c>
      <c r="C22" s="310"/>
      <c r="D22" s="23">
        <v>1411</v>
      </c>
      <c r="E22" s="23">
        <v>1411</v>
      </c>
      <c r="F22" s="24">
        <v>0</v>
      </c>
      <c r="G22" s="25">
        <v>0</v>
      </c>
      <c r="H22" s="25">
        <v>0</v>
      </c>
      <c r="I22" s="25"/>
      <c r="J22" s="25">
        <v>0</v>
      </c>
      <c r="K22" s="25">
        <v>0</v>
      </c>
      <c r="L22" s="25">
        <v>0</v>
      </c>
      <c r="M22" s="25">
        <v>0</v>
      </c>
      <c r="N22" s="25">
        <v>0</v>
      </c>
    </row>
    <row r="23" spans="1:14" ht="15.75" x14ac:dyDescent="0.25">
      <c r="A23" s="22" t="s">
        <v>56</v>
      </c>
      <c r="B23" s="309" t="s">
        <v>57</v>
      </c>
      <c r="C23" s="310"/>
      <c r="D23" s="23">
        <v>0</v>
      </c>
      <c r="E23" s="23">
        <v>0</v>
      </c>
      <c r="F23" s="24">
        <v>0</v>
      </c>
      <c r="G23" s="25">
        <v>0</v>
      </c>
      <c r="H23" s="25">
        <v>0</v>
      </c>
      <c r="I23" s="25"/>
      <c r="J23" s="25">
        <v>0</v>
      </c>
      <c r="K23" s="25">
        <v>0</v>
      </c>
      <c r="L23" s="25">
        <v>0</v>
      </c>
      <c r="M23" s="25">
        <v>0</v>
      </c>
      <c r="N23" s="25">
        <v>0</v>
      </c>
    </row>
    <row r="24" spans="1:14" ht="15.75" x14ac:dyDescent="0.25">
      <c r="A24" s="22" t="s">
        <v>58</v>
      </c>
      <c r="B24" s="309" t="s">
        <v>59</v>
      </c>
      <c r="C24" s="310"/>
      <c r="D24" s="23">
        <v>0</v>
      </c>
      <c r="E24" s="23">
        <v>0</v>
      </c>
      <c r="F24" s="24">
        <v>0</v>
      </c>
      <c r="G24" s="25">
        <v>0</v>
      </c>
      <c r="H24" s="25">
        <v>0</v>
      </c>
      <c r="I24" s="25"/>
      <c r="J24" s="25">
        <v>0</v>
      </c>
      <c r="K24" s="25">
        <v>0</v>
      </c>
      <c r="L24" s="25">
        <v>0</v>
      </c>
      <c r="M24" s="25">
        <v>0</v>
      </c>
      <c r="N24" s="25">
        <v>0</v>
      </c>
    </row>
    <row r="25" spans="1:14" ht="15.75" x14ac:dyDescent="0.25">
      <c r="A25" s="22" t="s">
        <v>60</v>
      </c>
      <c r="B25" s="309" t="s">
        <v>61</v>
      </c>
      <c r="C25" s="310"/>
      <c r="D25" s="23">
        <v>0</v>
      </c>
      <c r="E25" s="23">
        <v>0</v>
      </c>
      <c r="F25" s="24">
        <v>0</v>
      </c>
      <c r="G25" s="25">
        <v>0</v>
      </c>
      <c r="H25" s="25">
        <v>0</v>
      </c>
      <c r="I25" s="25"/>
      <c r="J25" s="25">
        <v>0</v>
      </c>
      <c r="K25" s="25">
        <v>0</v>
      </c>
      <c r="L25" s="25">
        <v>0</v>
      </c>
      <c r="M25" s="25">
        <v>0</v>
      </c>
      <c r="N25" s="25">
        <v>0</v>
      </c>
    </row>
    <row r="26" spans="1:14" ht="15.75" x14ac:dyDescent="0.25">
      <c r="A26" s="22" t="s">
        <v>62</v>
      </c>
      <c r="B26" s="27" t="s">
        <v>63</v>
      </c>
      <c r="C26" s="27"/>
      <c r="D26" s="28">
        <v>0</v>
      </c>
      <c r="E26" s="23">
        <v>0</v>
      </c>
      <c r="F26" s="24">
        <v>0</v>
      </c>
      <c r="G26" s="25">
        <v>0</v>
      </c>
      <c r="H26" s="25">
        <v>0</v>
      </c>
      <c r="I26" s="25"/>
      <c r="J26" s="25">
        <v>0</v>
      </c>
      <c r="K26" s="25">
        <v>0</v>
      </c>
      <c r="L26" s="25">
        <v>0</v>
      </c>
      <c r="M26" s="25">
        <v>0</v>
      </c>
      <c r="N26" s="25">
        <v>0</v>
      </c>
    </row>
    <row r="27" spans="1:14" ht="15.75" x14ac:dyDescent="0.25">
      <c r="A27" s="22" t="s">
        <v>64</v>
      </c>
      <c r="B27" s="309" t="s">
        <v>65</v>
      </c>
      <c r="C27" s="310"/>
      <c r="D27" s="23">
        <v>0</v>
      </c>
      <c r="E27" s="23">
        <v>0</v>
      </c>
      <c r="F27" s="24"/>
      <c r="G27" s="25">
        <v>0</v>
      </c>
      <c r="H27" s="25">
        <v>0</v>
      </c>
      <c r="I27" s="25"/>
      <c r="J27" s="25">
        <v>0</v>
      </c>
      <c r="K27" s="25">
        <v>0</v>
      </c>
      <c r="L27" s="25">
        <v>0</v>
      </c>
      <c r="M27" s="25">
        <v>0</v>
      </c>
      <c r="N27" s="25">
        <v>0</v>
      </c>
    </row>
    <row r="28" spans="1:14" ht="15.75" x14ac:dyDescent="0.25">
      <c r="A28" s="22" t="s">
        <v>66</v>
      </c>
      <c r="B28" s="309" t="s">
        <v>67</v>
      </c>
      <c r="C28" s="310"/>
      <c r="D28" s="23">
        <v>6680</v>
      </c>
      <c r="E28" s="23">
        <v>5605</v>
      </c>
      <c r="F28" s="24">
        <v>0</v>
      </c>
      <c r="G28" s="25">
        <v>161.25</v>
      </c>
      <c r="H28" s="25">
        <v>268.75</v>
      </c>
      <c r="I28" s="25"/>
      <c r="J28" s="25">
        <v>161.25</v>
      </c>
      <c r="K28" s="25">
        <v>322.5</v>
      </c>
      <c r="L28" s="25">
        <v>5488.83</v>
      </c>
      <c r="M28" s="25">
        <v>107.5</v>
      </c>
      <c r="N28" s="25">
        <v>0</v>
      </c>
    </row>
    <row r="29" spans="1:14" ht="15.75" x14ac:dyDescent="0.25">
      <c r="A29" s="22" t="s">
        <v>68</v>
      </c>
      <c r="B29" s="309"/>
      <c r="C29" s="310"/>
      <c r="D29" s="23"/>
      <c r="E29" s="23"/>
      <c r="F29" s="24"/>
      <c r="G29" s="25"/>
      <c r="H29" s="25"/>
      <c r="I29" s="25"/>
      <c r="J29" s="25"/>
      <c r="K29" s="25"/>
      <c r="L29" s="25"/>
      <c r="M29" s="25"/>
      <c r="N29" s="25"/>
    </row>
    <row r="30" spans="1:14" ht="15.75" x14ac:dyDescent="0.25">
      <c r="A30" s="22" t="s">
        <v>69</v>
      </c>
      <c r="B30" s="309"/>
      <c r="C30" s="310"/>
      <c r="D30" s="23"/>
      <c r="E30" s="23"/>
      <c r="F30" s="24"/>
      <c r="G30" s="25"/>
      <c r="H30" s="25"/>
      <c r="I30" s="25"/>
      <c r="J30" s="25"/>
      <c r="K30" s="25"/>
      <c r="L30" s="25"/>
      <c r="M30" s="25"/>
      <c r="N30" s="25"/>
    </row>
    <row r="31" spans="1:14" ht="15.75" x14ac:dyDescent="0.25">
      <c r="A31" s="22" t="s">
        <v>70</v>
      </c>
      <c r="B31" s="309"/>
      <c r="C31" s="310"/>
      <c r="D31" s="23"/>
      <c r="E31" s="23"/>
      <c r="F31" s="24"/>
      <c r="G31" s="25"/>
      <c r="H31" s="25"/>
      <c r="I31" s="25"/>
      <c r="J31" s="25"/>
      <c r="K31" s="25"/>
      <c r="L31" s="25"/>
      <c r="M31" s="25"/>
      <c r="N31" s="25"/>
    </row>
    <row r="32" spans="1:14" ht="15.75" x14ac:dyDescent="0.25">
      <c r="A32" s="27">
        <v>20</v>
      </c>
      <c r="B32" s="312" t="s">
        <v>71</v>
      </c>
      <c r="C32" s="313"/>
      <c r="D32" s="25">
        <v>20983</v>
      </c>
      <c r="E32" s="25">
        <v>11065.71</v>
      </c>
      <c r="F32" s="26">
        <f>SUM(F13:F28)</f>
        <v>0</v>
      </c>
      <c r="G32" s="25">
        <v>1487.5934999999999</v>
      </c>
      <c r="H32" s="25">
        <v>2479.3225000000002</v>
      </c>
      <c r="I32" s="25">
        <v>0</v>
      </c>
      <c r="J32" s="25">
        <v>1487.5934999999999</v>
      </c>
      <c r="K32" s="25">
        <v>2975.1869999999999</v>
      </c>
      <c r="L32" s="25">
        <v>5930.9444999999996</v>
      </c>
      <c r="M32" s="25">
        <v>991.72900000000016</v>
      </c>
      <c r="N32" s="25">
        <v>0</v>
      </c>
    </row>
    <row r="33" spans="1:14" ht="15.75" x14ac:dyDescent="0.25">
      <c r="A33" s="27">
        <v>21</v>
      </c>
      <c r="B33" s="309" t="s">
        <v>72</v>
      </c>
      <c r="C33" s="310"/>
      <c r="D33" s="23"/>
      <c r="E33" s="23"/>
      <c r="F33" s="24">
        <v>0</v>
      </c>
      <c r="G33" s="25">
        <v>0</v>
      </c>
      <c r="H33" s="25">
        <v>0</v>
      </c>
      <c r="I33" s="25"/>
      <c r="J33" s="25">
        <v>0</v>
      </c>
      <c r="K33" s="25">
        <v>0</v>
      </c>
      <c r="L33" s="25">
        <v>0</v>
      </c>
      <c r="M33" s="25">
        <v>0</v>
      </c>
      <c r="N33" s="25">
        <v>0</v>
      </c>
    </row>
    <row r="34" spans="1:14" ht="15.75" x14ac:dyDescent="0.25">
      <c r="A34" s="27">
        <v>22</v>
      </c>
      <c r="B34" s="312" t="s">
        <v>73</v>
      </c>
      <c r="C34" s="313"/>
      <c r="D34" s="25">
        <v>38751</v>
      </c>
      <c r="E34" s="25">
        <v>11073.589999999998</v>
      </c>
      <c r="F34" s="26">
        <f>(F12+F32)</f>
        <v>0</v>
      </c>
      <c r="G34" s="25">
        <v>4151.6115</v>
      </c>
      <c r="H34" s="25">
        <v>6919.3525</v>
      </c>
      <c r="I34" s="25">
        <v>0</v>
      </c>
      <c r="J34" s="25">
        <v>4151.6115</v>
      </c>
      <c r="K34" s="25">
        <v>8303.223</v>
      </c>
      <c r="L34" s="25">
        <v>6818.9504999999999</v>
      </c>
      <c r="M34" s="25">
        <v>2767.741</v>
      </c>
      <c r="N34" s="25">
        <v>0</v>
      </c>
    </row>
    <row r="35" spans="1:14" ht="15.75" x14ac:dyDescent="0.25">
      <c r="A35" s="27">
        <v>23</v>
      </c>
      <c r="B35" s="309" t="s">
        <v>74</v>
      </c>
      <c r="C35" s="310"/>
      <c r="D35" s="23">
        <v>0</v>
      </c>
      <c r="E35" s="23"/>
      <c r="F35" s="24">
        <v>0</v>
      </c>
      <c r="G35" s="25">
        <v>0</v>
      </c>
      <c r="H35" s="25">
        <v>0</v>
      </c>
      <c r="I35" s="25"/>
      <c r="J35" s="25">
        <v>0</v>
      </c>
      <c r="K35" s="25">
        <v>0</v>
      </c>
      <c r="L35" s="25">
        <v>0</v>
      </c>
      <c r="M35" s="25">
        <v>0</v>
      </c>
      <c r="N35" s="25">
        <v>0</v>
      </c>
    </row>
    <row r="36" spans="1:14" ht="15.75" x14ac:dyDescent="0.25">
      <c r="A36" s="27">
        <v>24</v>
      </c>
      <c r="B36" s="312" t="s">
        <v>75</v>
      </c>
      <c r="C36" s="313"/>
      <c r="D36" s="25">
        <v>38751</v>
      </c>
      <c r="E36" s="25">
        <v>11073.589999999998</v>
      </c>
      <c r="F36" s="26">
        <f>(F14+F34)</f>
        <v>0</v>
      </c>
      <c r="G36" s="25">
        <v>4151.6115</v>
      </c>
      <c r="H36" s="25">
        <v>6919.3525</v>
      </c>
      <c r="I36" s="25">
        <v>0</v>
      </c>
      <c r="J36" s="25">
        <v>4151.6115</v>
      </c>
      <c r="K36" s="25">
        <v>8303.223</v>
      </c>
      <c r="L36" s="25">
        <v>6818.9504999999999</v>
      </c>
      <c r="M36" s="25">
        <v>2767.741</v>
      </c>
      <c r="N36" s="25">
        <v>0</v>
      </c>
    </row>
    <row r="37" spans="1:14" ht="15.75" x14ac:dyDescent="0.25">
      <c r="A37" s="27">
        <v>25</v>
      </c>
      <c r="B37" s="309" t="s">
        <v>76</v>
      </c>
      <c r="C37" s="310"/>
      <c r="D37" s="23">
        <v>25983</v>
      </c>
      <c r="E37" s="23">
        <v>5983</v>
      </c>
      <c r="F37" s="24">
        <v>0</v>
      </c>
      <c r="G37" s="25">
        <v>3000</v>
      </c>
      <c r="H37" s="25">
        <v>5000</v>
      </c>
      <c r="I37" s="25"/>
      <c r="J37" s="25">
        <v>3000</v>
      </c>
      <c r="K37" s="25">
        <v>6000</v>
      </c>
      <c r="L37" s="25">
        <v>1000</v>
      </c>
      <c r="M37" s="25">
        <v>2000</v>
      </c>
      <c r="N37" s="25">
        <v>0</v>
      </c>
    </row>
    <row r="38" spans="1:14" ht="15.75" x14ac:dyDescent="0.25">
      <c r="A38" s="27">
        <v>26</v>
      </c>
      <c r="B38" s="312" t="s">
        <v>77</v>
      </c>
      <c r="C38" s="313"/>
      <c r="D38" s="25">
        <v>64734</v>
      </c>
      <c r="E38" s="25">
        <v>17056.589999999997</v>
      </c>
      <c r="F38" s="26">
        <f>SUM(F34+F37)</f>
        <v>0</v>
      </c>
      <c r="G38" s="25">
        <v>7151.6115</v>
      </c>
      <c r="H38" s="25">
        <v>11919.352500000001</v>
      </c>
      <c r="I38" s="25">
        <v>0</v>
      </c>
      <c r="J38" s="25">
        <v>7151.6115</v>
      </c>
      <c r="K38" s="25">
        <v>14303.223</v>
      </c>
      <c r="L38" s="25">
        <v>7818.9504999999999</v>
      </c>
      <c r="M38" s="25">
        <v>4767.741</v>
      </c>
      <c r="N38" s="25">
        <v>0</v>
      </c>
    </row>
    <row r="39" spans="1:14" ht="15.75" x14ac:dyDescent="0.25">
      <c r="A39" s="29"/>
      <c r="B39" s="29"/>
      <c r="C39" s="29"/>
      <c r="D39" s="29"/>
      <c r="E39" s="29"/>
      <c r="F39" s="29"/>
      <c r="G39" s="29"/>
      <c r="H39" s="29"/>
      <c r="I39" s="29"/>
      <c r="J39" s="29"/>
      <c r="K39" s="29"/>
      <c r="L39" s="29"/>
      <c r="M39" s="29"/>
      <c r="N39" s="29"/>
    </row>
    <row r="40" spans="1:14" ht="15.75" x14ac:dyDescent="0.25">
      <c r="A40" s="29" t="s">
        <v>78</v>
      </c>
      <c r="B40" s="29"/>
      <c r="C40" s="29"/>
      <c r="D40" s="29"/>
      <c r="E40" s="29"/>
      <c r="F40" s="29"/>
      <c r="G40" s="29"/>
      <c r="H40" s="29"/>
      <c r="I40" s="29"/>
      <c r="J40" s="29"/>
      <c r="K40" s="29"/>
      <c r="L40" s="29"/>
      <c r="M40" s="29"/>
      <c r="N40" s="29"/>
    </row>
  </sheetData>
  <mergeCells count="29">
    <mergeCell ref="B34:C34"/>
    <mergeCell ref="B35:C35"/>
    <mergeCell ref="B36:C36"/>
    <mergeCell ref="B37:C37"/>
    <mergeCell ref="B38:C38"/>
    <mergeCell ref="B33:C33"/>
    <mergeCell ref="B21:C21"/>
    <mergeCell ref="B22:C22"/>
    <mergeCell ref="B23:C23"/>
    <mergeCell ref="B24:C24"/>
    <mergeCell ref="B25:C25"/>
    <mergeCell ref="B27:C27"/>
    <mergeCell ref="B28:C28"/>
    <mergeCell ref="B29:C29"/>
    <mergeCell ref="B30:C30"/>
    <mergeCell ref="B31:C31"/>
    <mergeCell ref="B32:C32"/>
    <mergeCell ref="B20:C20"/>
    <mergeCell ref="A7:C8"/>
    <mergeCell ref="B9:C9"/>
    <mergeCell ref="B10:C10"/>
    <mergeCell ref="B12:C12"/>
    <mergeCell ref="B13:C13"/>
    <mergeCell ref="B14:C14"/>
    <mergeCell ref="B15:C15"/>
    <mergeCell ref="B16:C16"/>
    <mergeCell ref="B17:C17"/>
    <mergeCell ref="B18:C18"/>
    <mergeCell ref="B19:C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3BCC-F1DF-4D44-8AC5-3A8D8433083E}">
  <dimension ref="A1:AE122"/>
  <sheetViews>
    <sheetView view="pageBreakPreview" topLeftCell="A30" zoomScale="60" zoomScaleNormal="100" workbookViewId="0">
      <selection activeCell="H39" sqref="H39"/>
    </sheetView>
  </sheetViews>
  <sheetFormatPr defaultRowHeight="15" x14ac:dyDescent="0.25"/>
  <cols>
    <col min="1" max="1" width="11" customWidth="1"/>
    <col min="2" max="2" width="30.140625" customWidth="1"/>
    <col min="3" max="3" width="9.7109375" customWidth="1"/>
    <col min="4" max="4" width="11.140625" customWidth="1"/>
    <col min="6" max="6" width="8.7109375" customWidth="1"/>
    <col min="7" max="7" width="16.42578125" customWidth="1"/>
    <col min="8" max="8" width="38.140625" bestFit="1" customWidth="1"/>
    <col min="9" max="9" width="2.7109375" customWidth="1"/>
    <col min="10" max="10" width="33.42578125" customWidth="1"/>
    <col min="11" max="11" width="4.28515625" customWidth="1"/>
    <col min="12" max="12" width="39" bestFit="1" customWidth="1"/>
    <col min="13" max="13" width="13.140625" customWidth="1"/>
    <col min="14" max="14" width="13.85546875" style="4" customWidth="1"/>
    <col min="16" max="16" width="0" hidden="1" customWidth="1"/>
    <col min="17" max="17" width="13.140625" hidden="1" customWidth="1"/>
    <col min="18" max="18" width="44.85546875" hidden="1" customWidth="1"/>
    <col min="19" max="19" width="10.28515625" hidden="1" customWidth="1"/>
    <col min="20" max="21" width="0" hidden="1" customWidth="1"/>
    <col min="22" max="22" width="13.7109375" hidden="1" customWidth="1"/>
    <col min="23" max="23" width="40.85546875" hidden="1" customWidth="1"/>
    <col min="24" max="24" width="0" hidden="1" customWidth="1"/>
    <col min="25" max="25" width="22.5703125" hidden="1" customWidth="1"/>
    <col min="26" max="26" width="11.28515625" hidden="1" customWidth="1"/>
    <col min="27" max="30" width="0" hidden="1" customWidth="1"/>
    <col min="31" max="31" width="5.140625" hidden="1" customWidth="1"/>
    <col min="32" max="36" width="0" hidden="1" customWidth="1"/>
    <col min="37" max="37" width="46.28515625" bestFit="1" customWidth="1"/>
  </cols>
  <sheetData>
    <row r="1" spans="1:28" hidden="1" x14ac:dyDescent="0.25"/>
    <row r="2" spans="1:28" hidden="1" x14ac:dyDescent="0.25"/>
    <row r="3" spans="1:28" hidden="1" x14ac:dyDescent="0.25"/>
    <row r="4" spans="1:28" hidden="1" x14ac:dyDescent="0.25"/>
    <row r="5" spans="1:28" hidden="1" x14ac:dyDescent="0.25"/>
    <row r="6" spans="1:28" ht="19.149999999999999" customHeight="1" x14ac:dyDescent="0.25">
      <c r="A6" s="277"/>
      <c r="B6" s="277"/>
      <c r="C6" s="277"/>
      <c r="D6" s="277"/>
      <c r="E6" s="277"/>
      <c r="F6" s="277"/>
      <c r="G6" s="277"/>
      <c r="H6" s="277"/>
      <c r="I6" s="277"/>
      <c r="J6" s="277"/>
      <c r="K6" s="277"/>
      <c r="L6" s="277"/>
      <c r="M6" s="277"/>
      <c r="R6" s="3" t="s">
        <v>79</v>
      </c>
      <c r="S6" t="s">
        <v>80</v>
      </c>
      <c r="V6" s="3" t="s">
        <v>81</v>
      </c>
      <c r="W6" s="3" t="s">
        <v>82</v>
      </c>
      <c r="Y6" s="3" t="s">
        <v>83</v>
      </c>
      <c r="Z6" s="3" t="s">
        <v>84</v>
      </c>
      <c r="AB6" t="s">
        <v>85</v>
      </c>
    </row>
    <row r="7" spans="1:28" ht="33.75" x14ac:dyDescent="0.5">
      <c r="A7" s="35"/>
      <c r="B7" s="36" t="s">
        <v>86</v>
      </c>
      <c r="C7" s="37"/>
      <c r="D7" s="37"/>
      <c r="E7" s="37"/>
      <c r="F7" s="37"/>
      <c r="G7" s="35"/>
      <c r="H7" s="35"/>
      <c r="I7" s="35"/>
      <c r="J7" s="35" t="s">
        <v>87</v>
      </c>
      <c r="K7" s="38"/>
      <c r="L7" s="39"/>
      <c r="M7" s="40"/>
      <c r="N7" s="41"/>
      <c r="R7" s="3" t="s">
        <v>88</v>
      </c>
      <c r="S7" s="3">
        <v>1</v>
      </c>
      <c r="V7" s="3" t="s">
        <v>89</v>
      </c>
      <c r="W7" s="3" t="s">
        <v>90</v>
      </c>
      <c r="Y7" s="42" t="s">
        <v>91</v>
      </c>
      <c r="Z7" s="3" t="s">
        <v>91</v>
      </c>
      <c r="AB7" t="s">
        <v>92</v>
      </c>
    </row>
    <row r="8" spans="1:28" ht="33.75" x14ac:dyDescent="0.5">
      <c r="A8" s="35"/>
      <c r="B8" s="36" t="s">
        <v>93</v>
      </c>
      <c r="C8" s="37"/>
      <c r="D8" s="37"/>
      <c r="E8" s="37"/>
      <c r="F8" s="37"/>
      <c r="G8" s="35"/>
      <c r="I8" s="43"/>
      <c r="R8" t="s">
        <v>94</v>
      </c>
      <c r="S8" s="3">
        <v>2</v>
      </c>
      <c r="V8" s="3" t="s">
        <v>95</v>
      </c>
      <c r="W8" s="3" t="s">
        <v>96</v>
      </c>
      <c r="Y8" s="44">
        <v>44743</v>
      </c>
      <c r="Z8" s="45">
        <v>44743</v>
      </c>
      <c r="AB8" t="s">
        <v>97</v>
      </c>
    </row>
    <row r="9" spans="1:28" ht="33.75" x14ac:dyDescent="0.5">
      <c r="A9" s="35"/>
      <c r="B9" s="36" t="s">
        <v>98</v>
      </c>
      <c r="C9" s="36" t="s">
        <v>99</v>
      </c>
      <c r="D9" s="46" t="s">
        <v>100</v>
      </c>
      <c r="E9" s="37"/>
      <c r="F9" s="37"/>
      <c r="G9" s="35"/>
      <c r="I9" s="43"/>
      <c r="J9" s="47" t="s">
        <v>101</v>
      </c>
      <c r="K9" s="48"/>
      <c r="L9" s="49" t="s">
        <v>102</v>
      </c>
      <c r="M9" s="50" t="str">
        <f>C21</f>
        <v>A0073</v>
      </c>
      <c r="N9" s="278" t="s">
        <v>91</v>
      </c>
      <c r="O9" s="279"/>
      <c r="R9" t="s">
        <v>103</v>
      </c>
      <c r="S9">
        <v>3</v>
      </c>
      <c r="V9" s="3" t="s">
        <v>104</v>
      </c>
      <c r="W9" s="3" t="s">
        <v>105</v>
      </c>
      <c r="Y9" s="44">
        <v>44773</v>
      </c>
      <c r="Z9" s="45">
        <v>44774</v>
      </c>
      <c r="AB9" t="s">
        <v>106</v>
      </c>
    </row>
    <row r="10" spans="1:28" ht="26.25" x14ac:dyDescent="0.4">
      <c r="A10" s="35"/>
      <c r="B10" s="35"/>
      <c r="C10" s="35"/>
      <c r="D10" s="35"/>
      <c r="E10" s="35"/>
      <c r="F10" s="35"/>
      <c r="G10" s="35"/>
      <c r="I10" s="38"/>
      <c r="J10" s="38" t="s">
        <v>107</v>
      </c>
      <c r="K10" s="35"/>
      <c r="R10" t="s">
        <v>108</v>
      </c>
      <c r="S10">
        <v>4</v>
      </c>
      <c r="V10" s="3" t="s">
        <v>109</v>
      </c>
      <c r="W10" t="s">
        <v>110</v>
      </c>
      <c r="Y10" s="44">
        <v>44774</v>
      </c>
      <c r="Z10" s="45">
        <v>44805</v>
      </c>
      <c r="AB10" t="s">
        <v>111</v>
      </c>
    </row>
    <row r="11" spans="1:28" ht="25.5" x14ac:dyDescent="0.35">
      <c r="A11" s="35"/>
      <c r="B11" s="35"/>
      <c r="C11" s="35"/>
      <c r="D11" s="35"/>
      <c r="E11" s="35"/>
      <c r="F11" s="35"/>
      <c r="G11" s="35"/>
      <c r="I11" s="51"/>
      <c r="J11" s="52" t="s">
        <v>112</v>
      </c>
      <c r="K11" s="35" t="s">
        <v>113</v>
      </c>
      <c r="L11" s="53" t="s">
        <v>112</v>
      </c>
      <c r="R11" t="s">
        <v>114</v>
      </c>
      <c r="S11">
        <v>5</v>
      </c>
      <c r="V11" s="3" t="s">
        <v>115</v>
      </c>
      <c r="W11" s="3" t="s">
        <v>109</v>
      </c>
      <c r="Y11" s="44">
        <v>44804</v>
      </c>
      <c r="Z11" s="45">
        <v>44835</v>
      </c>
    </row>
    <row r="12" spans="1:28" ht="19.149999999999999" customHeight="1" x14ac:dyDescent="0.4">
      <c r="A12" s="35"/>
      <c r="B12" s="35"/>
      <c r="C12" s="35"/>
      <c r="D12" s="35"/>
      <c r="E12" s="35"/>
      <c r="F12" s="35"/>
      <c r="G12" s="35"/>
      <c r="H12" s="38"/>
      <c r="I12" s="38"/>
      <c r="J12" s="38"/>
      <c r="K12" s="35"/>
      <c r="R12" t="s">
        <v>116</v>
      </c>
      <c r="S12">
        <v>6</v>
      </c>
      <c r="V12" s="3" t="s">
        <v>117</v>
      </c>
      <c r="W12" s="3" t="s">
        <v>118</v>
      </c>
      <c r="Y12" s="44">
        <v>44805</v>
      </c>
      <c r="Z12" s="45">
        <v>44866</v>
      </c>
    </row>
    <row r="13" spans="1:28" s="57" customFormat="1" ht="33.75" x14ac:dyDescent="0.2">
      <c r="A13" s="54"/>
      <c r="B13" s="55" t="s">
        <v>119</v>
      </c>
      <c r="C13" s="54"/>
      <c r="D13" s="54"/>
      <c r="E13" s="54"/>
      <c r="F13" s="54"/>
      <c r="G13" s="54"/>
      <c r="H13" s="54"/>
      <c r="I13" s="54"/>
      <c r="J13" s="56"/>
      <c r="K13" s="56"/>
      <c r="L13" s="56"/>
      <c r="M13" s="56"/>
      <c r="N13" s="56"/>
      <c r="R13" s="57" t="s">
        <v>120</v>
      </c>
      <c r="S13" s="57">
        <v>7</v>
      </c>
      <c r="V13" s="58" t="s">
        <v>121</v>
      </c>
      <c r="W13" s="3" t="s">
        <v>122</v>
      </c>
      <c r="Y13" s="59">
        <v>44834</v>
      </c>
      <c r="Z13" s="60">
        <v>44896</v>
      </c>
    </row>
    <row r="14" spans="1:28" ht="26.25" x14ac:dyDescent="0.4">
      <c r="A14" s="280" t="s">
        <v>5</v>
      </c>
      <c r="B14" s="280"/>
      <c r="C14" s="281" t="s">
        <v>6</v>
      </c>
      <c r="D14" s="281"/>
      <c r="E14" s="281"/>
      <c r="F14" s="281"/>
      <c r="G14" s="281"/>
      <c r="H14" s="281"/>
      <c r="I14" s="35"/>
      <c r="J14" s="61"/>
      <c r="K14" s="61"/>
      <c r="L14" s="61"/>
      <c r="M14" s="61"/>
      <c r="N14" s="62"/>
      <c r="R14" t="s">
        <v>123</v>
      </c>
      <c r="S14">
        <v>8</v>
      </c>
      <c r="V14" s="3" t="s">
        <v>124</v>
      </c>
      <c r="W14" s="58" t="s">
        <v>125</v>
      </c>
      <c r="Y14" s="44">
        <v>44835</v>
      </c>
      <c r="Z14" s="45">
        <v>44927</v>
      </c>
    </row>
    <row r="15" spans="1:28" ht="26.25" x14ac:dyDescent="0.4">
      <c r="A15" s="35"/>
      <c r="I15" s="38"/>
      <c r="J15" s="38"/>
      <c r="K15" s="62"/>
      <c r="L15" s="62"/>
      <c r="M15" s="62"/>
      <c r="R15" t="s">
        <v>126</v>
      </c>
      <c r="S15">
        <v>9</v>
      </c>
      <c r="V15" s="3" t="s">
        <v>127</v>
      </c>
      <c r="W15" s="3" t="s">
        <v>128</v>
      </c>
      <c r="Y15" s="44">
        <v>44865</v>
      </c>
      <c r="Z15" s="45">
        <v>44958</v>
      </c>
    </row>
    <row r="16" spans="1:28" ht="26.25" x14ac:dyDescent="0.35">
      <c r="A16" s="35"/>
      <c r="I16" s="35"/>
      <c r="J16" s="35"/>
      <c r="K16" s="62"/>
      <c r="L16" s="62"/>
      <c r="M16" s="62"/>
      <c r="R16" t="s">
        <v>129</v>
      </c>
      <c r="S16">
        <v>10</v>
      </c>
      <c r="V16" s="3" t="s">
        <v>130</v>
      </c>
      <c r="W16" s="3" t="s">
        <v>131</v>
      </c>
      <c r="X16" s="35"/>
      <c r="Y16" s="44">
        <v>44866</v>
      </c>
      <c r="Z16" s="45">
        <v>44986</v>
      </c>
    </row>
    <row r="17" spans="1:26" ht="26.25" x14ac:dyDescent="0.4">
      <c r="A17" s="63"/>
      <c r="I17" s="35"/>
      <c r="J17" s="38"/>
      <c r="K17" s="38"/>
      <c r="L17" s="38"/>
      <c r="M17" s="35"/>
      <c r="R17" t="s">
        <v>132</v>
      </c>
      <c r="S17">
        <v>11</v>
      </c>
      <c r="V17" s="3" t="s">
        <v>133</v>
      </c>
      <c r="W17" s="3" t="s">
        <v>134</v>
      </c>
      <c r="X17" s="35"/>
      <c r="Y17" s="44">
        <v>44895</v>
      </c>
      <c r="Z17" s="45">
        <v>45017</v>
      </c>
    </row>
    <row r="18" spans="1:26" ht="30" x14ac:dyDescent="0.4">
      <c r="A18" s="35"/>
      <c r="B18" s="64" t="s">
        <v>135</v>
      </c>
      <c r="C18" s="65" t="s">
        <v>136</v>
      </c>
      <c r="D18" s="66"/>
      <c r="E18" s="67"/>
      <c r="F18" s="67"/>
      <c r="G18" s="67"/>
      <c r="H18" s="64"/>
      <c r="I18" s="35"/>
      <c r="J18" s="35"/>
      <c r="K18" s="35"/>
      <c r="L18" s="38"/>
      <c r="M18" s="35"/>
      <c r="R18" s="3"/>
      <c r="S18">
        <v>12</v>
      </c>
      <c r="V18" s="3" t="s">
        <v>102</v>
      </c>
      <c r="W18" s="3" t="s">
        <v>137</v>
      </c>
      <c r="X18" s="35"/>
      <c r="Y18" s="44">
        <v>44896</v>
      </c>
      <c r="Z18" s="45">
        <v>45047</v>
      </c>
    </row>
    <row r="19" spans="1:26" ht="30" x14ac:dyDescent="0.4">
      <c r="A19" s="35"/>
      <c r="B19" s="64"/>
      <c r="C19" s="65" t="s">
        <v>138</v>
      </c>
      <c r="D19" s="66"/>
      <c r="E19" s="67"/>
      <c r="F19" s="67"/>
      <c r="G19" s="68"/>
      <c r="H19" s="67"/>
      <c r="I19" s="35"/>
      <c r="J19" s="38"/>
      <c r="K19" s="38"/>
      <c r="L19" s="38"/>
      <c r="M19" s="35"/>
      <c r="R19" s="3"/>
      <c r="V19" s="3" t="s">
        <v>139</v>
      </c>
      <c r="W19" s="3" t="s">
        <v>140</v>
      </c>
      <c r="X19" s="35"/>
      <c r="Y19" s="44">
        <v>44926</v>
      </c>
      <c r="Z19" s="45">
        <v>45078</v>
      </c>
    </row>
    <row r="20" spans="1:26" ht="30" x14ac:dyDescent="0.4">
      <c r="A20" s="35"/>
      <c r="B20" s="64"/>
      <c r="C20" s="65" t="s">
        <v>141</v>
      </c>
      <c r="D20" s="65"/>
      <c r="E20" s="67"/>
      <c r="F20" s="67"/>
      <c r="G20" s="69"/>
      <c r="H20" s="67"/>
      <c r="I20" s="35"/>
      <c r="J20" s="35"/>
      <c r="K20" s="35"/>
      <c r="L20" s="35"/>
      <c r="M20" s="35"/>
      <c r="R20" s="3"/>
      <c r="V20" s="3" t="s">
        <v>142</v>
      </c>
      <c r="W20" s="3" t="s">
        <v>143</v>
      </c>
      <c r="Y20" s="44">
        <v>44927</v>
      </c>
    </row>
    <row r="21" spans="1:26" ht="30" x14ac:dyDescent="0.4">
      <c r="A21" s="35"/>
      <c r="B21" s="64" t="s">
        <v>144</v>
      </c>
      <c r="C21" s="67" t="s">
        <v>145</v>
      </c>
      <c r="D21" s="67"/>
      <c r="E21" s="64"/>
      <c r="F21" s="67"/>
      <c r="G21" s="69"/>
      <c r="H21" s="70"/>
      <c r="I21" s="35"/>
      <c r="J21" s="35"/>
      <c r="K21" s="35"/>
      <c r="L21" s="35"/>
      <c r="M21" s="35"/>
      <c r="R21" s="3"/>
      <c r="V21" s="3" t="s">
        <v>146</v>
      </c>
      <c r="W21" s="71" t="s">
        <v>147</v>
      </c>
      <c r="Y21" s="44">
        <v>44957</v>
      </c>
      <c r="Z21" s="45"/>
    </row>
    <row r="22" spans="1:26" ht="26.25" x14ac:dyDescent="0.4">
      <c r="A22" s="35"/>
      <c r="C22" s="35"/>
      <c r="D22" s="35"/>
      <c r="E22" s="35"/>
      <c r="F22" s="38"/>
      <c r="G22" s="35"/>
      <c r="H22" s="35"/>
      <c r="I22" s="35"/>
      <c r="J22" s="35"/>
      <c r="K22" s="35"/>
      <c r="L22" s="35"/>
      <c r="M22" s="35"/>
      <c r="R22" s="3"/>
      <c r="V22" s="3" t="s">
        <v>148</v>
      </c>
      <c r="W22" s="71" t="s">
        <v>149</v>
      </c>
      <c r="Y22" s="44">
        <v>44958</v>
      </c>
    </row>
    <row r="23" spans="1:26" ht="26.25" x14ac:dyDescent="0.4">
      <c r="A23" s="35"/>
      <c r="B23" s="35"/>
      <c r="C23" s="35"/>
      <c r="D23" s="38"/>
      <c r="E23" s="38"/>
      <c r="F23" s="38"/>
      <c r="G23" s="35"/>
      <c r="H23" s="35"/>
      <c r="I23" s="35"/>
      <c r="J23" s="35"/>
      <c r="K23" s="35"/>
      <c r="L23" s="35"/>
      <c r="M23" s="35"/>
      <c r="R23" s="3"/>
      <c r="V23" s="3" t="s">
        <v>150</v>
      </c>
      <c r="W23" s="71" t="s">
        <v>151</v>
      </c>
      <c r="Y23" s="44">
        <v>44985</v>
      </c>
      <c r="Z23" s="45"/>
    </row>
    <row r="24" spans="1:26" ht="25.5" x14ac:dyDescent="0.35">
      <c r="A24" s="35"/>
      <c r="B24" s="35"/>
      <c r="C24" s="35"/>
      <c r="D24" s="35"/>
      <c r="E24" s="35"/>
      <c r="F24" s="35"/>
      <c r="G24" s="35"/>
      <c r="H24" s="35"/>
      <c r="I24" s="35"/>
      <c r="J24" s="35"/>
      <c r="K24" s="35"/>
      <c r="L24" s="35"/>
      <c r="M24" s="35"/>
      <c r="V24" s="3" t="s">
        <v>152</v>
      </c>
      <c r="W24" s="71" t="s">
        <v>153</v>
      </c>
      <c r="Y24" s="44">
        <v>44986</v>
      </c>
    </row>
    <row r="25" spans="1:26" ht="33.75" x14ac:dyDescent="0.5">
      <c r="A25" s="35"/>
      <c r="B25" s="72" t="s">
        <v>154</v>
      </c>
      <c r="D25" s="282" t="s">
        <v>140</v>
      </c>
      <c r="E25" s="282"/>
      <c r="F25" s="282"/>
      <c r="G25" s="282"/>
      <c r="H25" s="282"/>
      <c r="N25" s="73"/>
      <c r="O25" s="74"/>
      <c r="V25" s="3" t="s">
        <v>155</v>
      </c>
      <c r="W25" s="71" t="s">
        <v>156</v>
      </c>
      <c r="Y25" s="44">
        <v>45016</v>
      </c>
      <c r="Z25" s="45"/>
    </row>
    <row r="26" spans="1:26" ht="30" customHeight="1" x14ac:dyDescent="0.45">
      <c r="A26" s="35"/>
      <c r="B26" s="37"/>
      <c r="C26" s="37"/>
      <c r="D26" s="37"/>
      <c r="E26" s="37"/>
      <c r="F26" s="37"/>
      <c r="G26" s="37"/>
      <c r="H26" s="37"/>
      <c r="I26" s="37"/>
      <c r="J26" s="37"/>
      <c r="K26" s="37"/>
      <c r="L26" s="37"/>
      <c r="M26" s="37"/>
      <c r="N26" s="73"/>
      <c r="O26" s="74"/>
      <c r="V26" s="3" t="s">
        <v>157</v>
      </c>
      <c r="W26" s="71" t="s">
        <v>158</v>
      </c>
      <c r="Y26" s="44">
        <v>45017</v>
      </c>
    </row>
    <row r="27" spans="1:26" ht="66" customHeight="1" x14ac:dyDescent="0.5">
      <c r="A27" s="35"/>
      <c r="B27" s="72" t="s">
        <v>79</v>
      </c>
      <c r="C27" s="37"/>
      <c r="D27" s="37"/>
      <c r="E27" s="37"/>
      <c r="F27" s="75"/>
      <c r="G27" s="76"/>
      <c r="H27" s="77" t="s">
        <v>159</v>
      </c>
      <c r="I27" s="76"/>
      <c r="J27" s="77" t="s">
        <v>160</v>
      </c>
      <c r="K27" s="76"/>
      <c r="L27" s="76" t="s">
        <v>161</v>
      </c>
      <c r="M27" s="37"/>
      <c r="N27" s="73"/>
      <c r="O27" s="74"/>
      <c r="W27" s="71" t="s">
        <v>162</v>
      </c>
      <c r="Y27" s="44">
        <v>45046</v>
      </c>
      <c r="Z27" s="45"/>
    </row>
    <row r="28" spans="1:26" ht="42.75" x14ac:dyDescent="1.1000000000000001">
      <c r="A28" s="38">
        <v>1</v>
      </c>
      <c r="B28" s="283" t="s">
        <v>120</v>
      </c>
      <c r="C28" s="283"/>
      <c r="D28" s="283"/>
      <c r="E28" s="283"/>
      <c r="F28" s="283"/>
      <c r="G28" s="283"/>
      <c r="H28" s="32">
        <v>0</v>
      </c>
      <c r="I28" s="75"/>
      <c r="J28" s="30">
        <v>0.5</v>
      </c>
      <c r="K28" s="75"/>
      <c r="L28" s="78">
        <f>H28*J28</f>
        <v>0</v>
      </c>
      <c r="M28" s="37"/>
      <c r="N28" s="73"/>
      <c r="O28" s="74"/>
      <c r="Y28" s="44">
        <v>45047</v>
      </c>
    </row>
    <row r="29" spans="1:26" ht="42.75" x14ac:dyDescent="1.1000000000000001">
      <c r="A29" s="38">
        <v>2</v>
      </c>
      <c r="B29" s="79" t="s">
        <v>108</v>
      </c>
      <c r="C29" s="79"/>
      <c r="D29" s="79"/>
      <c r="E29" s="79"/>
      <c r="F29" s="79"/>
      <c r="G29" s="79"/>
      <c r="H29" s="32">
        <v>0</v>
      </c>
      <c r="I29" s="75"/>
      <c r="J29" s="78">
        <v>0</v>
      </c>
      <c r="K29" s="75"/>
      <c r="L29" s="78">
        <f>SUM(H29:K29)</f>
        <v>0</v>
      </c>
      <c r="M29" s="37"/>
      <c r="N29" s="73"/>
      <c r="O29" s="74"/>
      <c r="Y29" s="44">
        <v>45077</v>
      </c>
      <c r="Z29" s="45"/>
    </row>
    <row r="30" spans="1:26" ht="33.75" x14ac:dyDescent="0.5">
      <c r="A30" s="38">
        <v>3</v>
      </c>
      <c r="B30" s="284" t="s">
        <v>103</v>
      </c>
      <c r="C30" s="284"/>
      <c r="D30" s="284"/>
      <c r="E30" s="284"/>
      <c r="F30" s="284"/>
      <c r="G30" s="284"/>
      <c r="H30" s="31">
        <f>L28-H29</f>
        <v>0</v>
      </c>
      <c r="I30" s="75"/>
      <c r="J30" s="78">
        <v>0</v>
      </c>
      <c r="K30" s="75"/>
      <c r="L30" s="78">
        <f>H30+J30</f>
        <v>0</v>
      </c>
      <c r="M30" s="37"/>
      <c r="N30" s="73"/>
      <c r="O30" s="74"/>
      <c r="Y30" s="44">
        <v>45078</v>
      </c>
    </row>
    <row r="31" spans="1:26" ht="33.75" x14ac:dyDescent="0.5">
      <c r="A31" s="38">
        <v>4</v>
      </c>
      <c r="B31" s="285" t="s">
        <v>94</v>
      </c>
      <c r="C31" s="285"/>
      <c r="D31" s="285"/>
      <c r="E31" s="285"/>
      <c r="F31" s="285"/>
      <c r="G31" s="285"/>
      <c r="H31" s="31">
        <v>0</v>
      </c>
      <c r="I31" s="75"/>
      <c r="J31" s="78">
        <v>0</v>
      </c>
      <c r="K31" s="75"/>
      <c r="L31" s="78">
        <f t="shared" ref="L31" si="0">H31*J31</f>
        <v>0</v>
      </c>
      <c r="M31" s="37"/>
      <c r="N31" s="73"/>
      <c r="O31" s="74"/>
      <c r="Y31" s="44"/>
    </row>
    <row r="32" spans="1:26" ht="33.75" x14ac:dyDescent="0.5">
      <c r="A32" s="38">
        <v>5</v>
      </c>
      <c r="B32" s="285" t="s">
        <v>114</v>
      </c>
      <c r="C32" s="285"/>
      <c r="D32" s="285"/>
      <c r="E32" s="285"/>
      <c r="F32" s="285"/>
      <c r="G32" s="285"/>
      <c r="H32" s="31">
        <f>H28*J28</f>
        <v>0</v>
      </c>
      <c r="I32" s="75"/>
      <c r="J32" s="78">
        <v>0</v>
      </c>
      <c r="K32" s="75"/>
      <c r="L32" s="78">
        <f>H32</f>
        <v>0</v>
      </c>
      <c r="M32" s="37"/>
      <c r="N32" s="73"/>
      <c r="O32" s="74"/>
      <c r="Y32" s="44">
        <v>45107</v>
      </c>
      <c r="Z32" s="45"/>
    </row>
    <row r="33" spans="1:26" ht="33.75" x14ac:dyDescent="0.5">
      <c r="A33" s="38">
        <v>6</v>
      </c>
      <c r="B33" s="286"/>
      <c r="C33" s="286"/>
      <c r="D33" s="286"/>
      <c r="E33" s="286"/>
      <c r="F33" s="286"/>
      <c r="G33" s="286"/>
      <c r="H33" s="31">
        <v>0</v>
      </c>
      <c r="I33" s="75"/>
      <c r="J33" s="78">
        <v>0</v>
      </c>
      <c r="K33" s="75"/>
      <c r="L33" s="78"/>
      <c r="M33" s="37"/>
      <c r="N33" s="73"/>
      <c r="O33" s="74"/>
      <c r="Y33" s="44"/>
      <c r="Z33" s="45"/>
    </row>
    <row r="34" spans="1:26" ht="33" x14ac:dyDescent="0.45">
      <c r="A34" s="38"/>
      <c r="B34" s="247"/>
      <c r="C34" s="247"/>
      <c r="D34" s="247"/>
      <c r="E34" s="247"/>
      <c r="F34" s="247"/>
      <c r="G34" s="247"/>
      <c r="M34" s="37"/>
      <c r="N34" s="73"/>
      <c r="O34" s="74"/>
      <c r="Y34" s="80"/>
    </row>
    <row r="35" spans="1:26" ht="33.75" x14ac:dyDescent="0.5">
      <c r="A35" s="81">
        <v>6</v>
      </c>
      <c r="B35" s="276" t="s">
        <v>163</v>
      </c>
      <c r="C35" s="276"/>
      <c r="D35" s="276"/>
      <c r="E35" s="276"/>
      <c r="F35" s="276"/>
      <c r="G35" s="276"/>
      <c r="H35" s="75"/>
      <c r="I35" s="75"/>
      <c r="J35" s="75"/>
      <c r="K35" s="75"/>
      <c r="L35" s="75"/>
      <c r="M35" s="37"/>
      <c r="N35" s="73"/>
      <c r="O35" s="74"/>
      <c r="Q35" s="81"/>
      <c r="Y35" s="80"/>
    </row>
    <row r="36" spans="1:26" ht="33.75" x14ac:dyDescent="0.5">
      <c r="A36" s="38">
        <v>7</v>
      </c>
      <c r="B36" s="285" t="s">
        <v>126</v>
      </c>
      <c r="C36" s="285"/>
      <c r="D36" s="285"/>
      <c r="E36" s="285"/>
      <c r="F36" s="285"/>
      <c r="G36" s="285"/>
      <c r="H36" s="78"/>
      <c r="I36" s="75"/>
      <c r="J36" s="75"/>
      <c r="K36" s="75"/>
      <c r="L36" s="78">
        <f>L32</f>
        <v>0</v>
      </c>
      <c r="M36" s="37"/>
      <c r="N36" s="73"/>
      <c r="O36" s="74"/>
      <c r="Y36" s="80"/>
    </row>
    <row r="37" spans="1:26" ht="42.75" x14ac:dyDescent="1.1000000000000001">
      <c r="A37" s="38">
        <v>8</v>
      </c>
      <c r="B37" s="285" t="s">
        <v>129</v>
      </c>
      <c r="C37" s="285"/>
      <c r="D37" s="285"/>
      <c r="E37" s="285"/>
      <c r="F37" s="285"/>
      <c r="G37" s="285"/>
      <c r="H37" s="75"/>
      <c r="I37" s="75"/>
      <c r="J37" s="75"/>
      <c r="K37" s="75"/>
      <c r="L37" s="32"/>
      <c r="M37" s="37"/>
      <c r="N37" s="73"/>
      <c r="O37" s="74"/>
      <c r="Y37" s="80"/>
    </row>
    <row r="38" spans="1:26" ht="33.75" x14ac:dyDescent="0.5">
      <c r="A38" s="82"/>
      <c r="H38" s="75"/>
      <c r="I38" s="75"/>
      <c r="J38" s="75"/>
      <c r="K38" s="75"/>
      <c r="M38" s="37"/>
      <c r="N38" s="73"/>
      <c r="O38" s="74"/>
      <c r="Y38" s="80"/>
    </row>
    <row r="39" spans="1:26" ht="34.5" thickBot="1" x14ac:dyDescent="0.55000000000000004">
      <c r="A39" s="81"/>
      <c r="B39" s="37"/>
      <c r="C39" s="37"/>
      <c r="D39" s="83"/>
      <c r="E39" s="84"/>
      <c r="F39" s="85"/>
      <c r="G39" s="86"/>
      <c r="H39" s="75"/>
      <c r="I39" s="75"/>
      <c r="J39" s="75"/>
      <c r="K39" s="75"/>
      <c r="L39" s="75"/>
      <c r="M39" s="37"/>
      <c r="N39" s="73"/>
      <c r="O39" s="74"/>
      <c r="Y39" s="80"/>
    </row>
    <row r="40" spans="1:26" ht="45.75" thickBot="1" x14ac:dyDescent="0.65">
      <c r="A40" s="81"/>
      <c r="B40" s="290" t="s">
        <v>132</v>
      </c>
      <c r="C40" s="290"/>
      <c r="D40" s="290"/>
      <c r="E40" s="290"/>
      <c r="F40" s="290"/>
      <c r="G40" s="290"/>
      <c r="H40" s="75"/>
      <c r="I40" s="75"/>
      <c r="J40" s="75"/>
      <c r="K40" s="75"/>
      <c r="L40" s="87">
        <f>L36-L37</f>
        <v>0</v>
      </c>
      <c r="M40" s="37"/>
      <c r="N40" s="73"/>
      <c r="O40" s="74"/>
      <c r="Y40" s="80"/>
    </row>
    <row r="41" spans="1:26" ht="33" customHeight="1" x14ac:dyDescent="0.5">
      <c r="A41" s="81"/>
      <c r="B41" s="37"/>
      <c r="C41" s="37"/>
      <c r="D41" s="83"/>
      <c r="E41" s="84"/>
      <c r="F41" s="85"/>
      <c r="G41" s="86"/>
      <c r="H41" s="75"/>
      <c r="I41" s="75"/>
      <c r="J41" s="75"/>
      <c r="K41" s="75"/>
      <c r="L41" s="75"/>
      <c r="M41" s="37"/>
      <c r="N41" s="73"/>
      <c r="O41" s="74"/>
      <c r="Y41" s="80"/>
    </row>
    <row r="42" spans="1:26" ht="33" customHeight="1" x14ac:dyDescent="0.5">
      <c r="A42" s="81"/>
      <c r="B42" s="37"/>
      <c r="C42" s="37"/>
      <c r="D42" s="83"/>
      <c r="E42" s="84"/>
      <c r="F42" s="85"/>
      <c r="G42" s="86"/>
      <c r="H42" s="75"/>
      <c r="I42" s="75"/>
      <c r="J42" s="75"/>
      <c r="K42" s="75"/>
      <c r="L42" s="75"/>
      <c r="M42" s="37"/>
      <c r="N42" s="73"/>
      <c r="O42" s="74"/>
      <c r="Y42" s="80"/>
    </row>
    <row r="43" spans="1:26" ht="25.5" x14ac:dyDescent="0.35">
      <c r="A43" s="35"/>
      <c r="B43" s="74"/>
      <c r="C43" s="74"/>
      <c r="D43" s="74"/>
      <c r="E43" s="74"/>
      <c r="F43" s="88"/>
      <c r="G43" s="74"/>
      <c r="H43" s="89"/>
      <c r="I43" s="89"/>
      <c r="J43" s="89"/>
      <c r="K43" s="89"/>
      <c r="L43" s="89"/>
      <c r="M43" s="74"/>
      <c r="N43" s="73"/>
      <c r="O43" s="74"/>
      <c r="Y43" s="80"/>
    </row>
    <row r="44" spans="1:26" ht="27" thickBot="1" x14ac:dyDescent="0.45">
      <c r="A44" s="90"/>
      <c r="B44" s="74"/>
      <c r="C44" s="74"/>
      <c r="D44" s="91"/>
      <c r="E44" s="7"/>
      <c r="F44" s="92"/>
      <c r="G44" s="93"/>
      <c r="H44" s="94"/>
      <c r="I44" s="89"/>
      <c r="J44" s="89"/>
      <c r="K44" s="89"/>
      <c r="L44" s="89"/>
      <c r="N44" s="74"/>
      <c r="O44" s="74"/>
      <c r="Y44" s="80"/>
    </row>
    <row r="45" spans="1:26" ht="33" customHeight="1" x14ac:dyDescent="0.45">
      <c r="A45" s="291" t="s">
        <v>164</v>
      </c>
      <c r="B45" s="292"/>
      <c r="C45" s="292"/>
      <c r="D45" s="95"/>
      <c r="E45" s="96"/>
      <c r="F45" s="97"/>
      <c r="G45" s="8"/>
      <c r="H45" s="293" t="s">
        <v>165</v>
      </c>
      <c r="I45" s="293"/>
      <c r="J45" s="293"/>
      <c r="K45" s="98"/>
      <c r="L45" s="99"/>
      <c r="M45" s="74"/>
      <c r="N45" s="73"/>
      <c r="O45" s="74"/>
      <c r="Y45" s="80"/>
    </row>
    <row r="46" spans="1:26" s="111" customFormat="1" ht="49.15" customHeight="1" x14ac:dyDescent="0.25">
      <c r="A46" s="100"/>
      <c r="B46" s="101"/>
      <c r="C46" s="102"/>
      <c r="D46" s="103"/>
      <c r="E46" s="104"/>
      <c r="F46" s="105"/>
      <c r="G46" s="104"/>
      <c r="H46" s="106" t="s">
        <v>166</v>
      </c>
      <c r="I46" s="106"/>
      <c r="J46" s="107"/>
      <c r="K46" s="106"/>
      <c r="L46" s="108"/>
      <c r="M46" s="109"/>
      <c r="N46" s="109"/>
      <c r="O46" s="110"/>
      <c r="W46"/>
      <c r="Y46" s="112"/>
    </row>
    <row r="47" spans="1:26" ht="30.75" x14ac:dyDescent="0.4">
      <c r="A47" s="113">
        <v>1</v>
      </c>
      <c r="B47" s="287" t="s">
        <v>92</v>
      </c>
      <c r="C47" s="287"/>
      <c r="D47" s="287"/>
      <c r="E47" s="287"/>
      <c r="F47" s="287"/>
      <c r="G47" s="287"/>
      <c r="H47" s="33">
        <v>38304</v>
      </c>
      <c r="I47" s="114"/>
      <c r="J47" s="115"/>
      <c r="K47" s="67"/>
      <c r="L47" s="116"/>
      <c r="M47" s="117"/>
      <c r="N47" s="118"/>
      <c r="O47" s="117"/>
      <c r="W47" s="111"/>
      <c r="Y47" s="80"/>
    </row>
    <row r="48" spans="1:26" ht="30.75" x14ac:dyDescent="0.4">
      <c r="A48" s="113">
        <v>2</v>
      </c>
      <c r="B48" s="287" t="s">
        <v>97</v>
      </c>
      <c r="C48" s="287"/>
      <c r="D48" s="287"/>
      <c r="E48" s="287"/>
      <c r="F48" s="287"/>
      <c r="G48" s="287"/>
      <c r="H48" s="114">
        <f>L36</f>
        <v>0</v>
      </c>
      <c r="I48" s="114"/>
      <c r="J48" s="119"/>
      <c r="K48" s="67"/>
      <c r="L48" s="116"/>
      <c r="M48" s="117"/>
      <c r="N48" s="118"/>
      <c r="O48" s="117"/>
      <c r="Y48" s="80"/>
    </row>
    <row r="49" spans="1:25" ht="30.75" x14ac:dyDescent="0.4">
      <c r="A49" s="113">
        <v>3</v>
      </c>
      <c r="B49" s="287" t="s">
        <v>106</v>
      </c>
      <c r="C49" s="287"/>
      <c r="D49" s="287"/>
      <c r="E49" s="287"/>
      <c r="F49" s="287"/>
      <c r="G49" s="287"/>
      <c r="H49" s="114">
        <f>SUM(H47:H48)</f>
        <v>38304</v>
      </c>
      <c r="I49" s="114"/>
      <c r="J49" s="119"/>
      <c r="K49" s="120"/>
      <c r="L49" s="116"/>
      <c r="M49" s="117"/>
      <c r="N49" s="118"/>
      <c r="O49" s="117"/>
      <c r="Y49" s="80"/>
    </row>
    <row r="50" spans="1:25" ht="31.5" thickBot="1" x14ac:dyDescent="0.45">
      <c r="A50" s="121">
        <v>4</v>
      </c>
      <c r="B50" s="288" t="s">
        <v>111</v>
      </c>
      <c r="C50" s="288"/>
      <c r="D50" s="288"/>
      <c r="E50" s="288"/>
      <c r="F50" s="288"/>
      <c r="G50" s="288"/>
      <c r="H50" s="34">
        <f>(L32/H47)+(L33/H47)</f>
        <v>0</v>
      </c>
      <c r="I50" s="122"/>
      <c r="J50" s="123"/>
      <c r="K50" s="124"/>
      <c r="L50" s="125"/>
      <c r="M50" s="117"/>
      <c r="N50" s="118"/>
      <c r="O50" s="117"/>
      <c r="Y50" s="80"/>
    </row>
    <row r="51" spans="1:25" ht="33" x14ac:dyDescent="0.45">
      <c r="A51" s="126"/>
      <c r="B51" s="127"/>
      <c r="C51" s="128"/>
      <c r="D51" s="129"/>
      <c r="E51" s="130"/>
      <c r="F51" s="131"/>
      <c r="G51" s="131"/>
      <c r="H51" s="74"/>
      <c r="I51" s="74"/>
      <c r="J51" s="37"/>
      <c r="K51" s="37"/>
      <c r="L51" s="132"/>
      <c r="M51" s="74"/>
      <c r="N51" s="73"/>
      <c r="O51" s="74"/>
      <c r="Y51" s="80"/>
    </row>
    <row r="52" spans="1:25" ht="25.5" x14ac:dyDescent="0.35">
      <c r="A52" s="35"/>
      <c r="B52" s="74"/>
      <c r="C52" s="74"/>
      <c r="D52" s="74"/>
      <c r="E52" s="74"/>
      <c r="F52" s="74"/>
      <c r="G52" s="74"/>
      <c r="H52" s="74"/>
      <c r="I52" s="74"/>
      <c r="J52" s="74"/>
      <c r="K52" s="74"/>
      <c r="L52" s="74"/>
      <c r="M52" s="74"/>
      <c r="N52" s="73"/>
      <c r="O52" s="74"/>
      <c r="Y52" s="80"/>
    </row>
    <row r="53" spans="1:25" ht="25.5" x14ac:dyDescent="0.35">
      <c r="A53" s="35"/>
      <c r="B53" s="106"/>
      <c r="C53" s="74"/>
      <c r="D53" s="74"/>
      <c r="E53" s="74"/>
      <c r="F53" s="74"/>
      <c r="G53" s="74"/>
      <c r="H53" s="74"/>
      <c r="I53" s="74"/>
      <c r="J53" s="74"/>
      <c r="K53" s="74"/>
      <c r="L53" s="74"/>
      <c r="M53" s="74"/>
      <c r="N53" s="73"/>
      <c r="O53" s="74"/>
      <c r="Y53" s="80"/>
    </row>
    <row r="54" spans="1:25" ht="22.9" customHeight="1" x14ac:dyDescent="0.35">
      <c r="A54" s="133"/>
      <c r="B54" s="106"/>
      <c r="C54" s="106"/>
      <c r="D54" s="106"/>
      <c r="E54" s="106"/>
      <c r="F54" s="106"/>
      <c r="G54" s="106"/>
      <c r="H54" s="106"/>
      <c r="I54" s="106"/>
      <c r="J54" s="106"/>
      <c r="K54" s="106"/>
      <c r="L54" s="106"/>
      <c r="M54" s="74"/>
      <c r="N54" s="73"/>
      <c r="O54" s="74"/>
      <c r="Y54" s="80"/>
    </row>
    <row r="55" spans="1:25" ht="22.9" customHeight="1" x14ac:dyDescent="0.35">
      <c r="A55" s="133"/>
      <c r="B55" s="289" t="s">
        <v>167</v>
      </c>
      <c r="C55" s="289"/>
      <c r="D55" s="289"/>
      <c r="E55" s="289"/>
      <c r="F55" s="289"/>
      <c r="G55" s="289"/>
      <c r="H55" s="289"/>
      <c r="I55" s="289"/>
      <c r="J55" s="289"/>
      <c r="K55" s="289"/>
      <c r="L55" s="289"/>
      <c r="M55" s="289"/>
      <c r="N55" s="289"/>
      <c r="O55" s="74"/>
      <c r="Y55" s="80"/>
    </row>
    <row r="56" spans="1:25" ht="21.6" customHeight="1" x14ac:dyDescent="0.35">
      <c r="A56" s="133"/>
      <c r="B56" s="289"/>
      <c r="C56" s="289"/>
      <c r="D56" s="289"/>
      <c r="E56" s="289"/>
      <c r="F56" s="289"/>
      <c r="G56" s="289"/>
      <c r="H56" s="289"/>
      <c r="I56" s="289"/>
      <c r="J56" s="289"/>
      <c r="K56" s="289"/>
      <c r="L56" s="289"/>
      <c r="M56" s="289"/>
      <c r="N56" s="289"/>
      <c r="O56" s="74"/>
      <c r="Y56" s="80"/>
    </row>
    <row r="57" spans="1:25" ht="22.9" customHeight="1" x14ac:dyDescent="0.35">
      <c r="B57" s="289"/>
      <c r="C57" s="289"/>
      <c r="D57" s="289"/>
      <c r="E57" s="289"/>
      <c r="F57" s="289"/>
      <c r="G57" s="289"/>
      <c r="H57" s="289"/>
      <c r="I57" s="289"/>
      <c r="J57" s="289"/>
      <c r="K57" s="289"/>
      <c r="L57" s="289"/>
      <c r="M57" s="289"/>
      <c r="N57" s="289"/>
      <c r="O57" s="74"/>
      <c r="Y57" s="80"/>
    </row>
    <row r="58" spans="1:25" x14ac:dyDescent="0.25">
      <c r="B58" s="289"/>
      <c r="C58" s="289"/>
      <c r="D58" s="289"/>
      <c r="E58" s="289"/>
      <c r="F58" s="289"/>
      <c r="G58" s="289"/>
      <c r="H58" s="289"/>
      <c r="I58" s="289"/>
      <c r="J58" s="289"/>
      <c r="K58" s="289"/>
      <c r="L58" s="289"/>
      <c r="M58" s="289"/>
      <c r="N58" s="289"/>
      <c r="Y58" s="80"/>
    </row>
    <row r="59" spans="1:25" x14ac:dyDescent="0.25">
      <c r="B59" s="289"/>
      <c r="C59" s="289"/>
      <c r="D59" s="289"/>
      <c r="E59" s="289"/>
      <c r="F59" s="289"/>
      <c r="G59" s="289"/>
      <c r="H59" s="289"/>
      <c r="I59" s="289"/>
      <c r="J59" s="289"/>
      <c r="K59" s="289"/>
      <c r="L59" s="289"/>
      <c r="M59" s="289"/>
      <c r="N59" s="289"/>
      <c r="Y59" s="80"/>
    </row>
    <row r="60" spans="1:25" x14ac:dyDescent="0.25">
      <c r="B60" s="289"/>
      <c r="C60" s="289"/>
      <c r="D60" s="289"/>
      <c r="E60" s="289"/>
      <c r="F60" s="289"/>
      <c r="G60" s="289"/>
      <c r="H60" s="289"/>
      <c r="I60" s="289"/>
      <c r="J60" s="289"/>
      <c r="K60" s="289"/>
      <c r="L60" s="289"/>
      <c r="M60" s="289"/>
      <c r="N60" s="289"/>
      <c r="Y60" s="80"/>
    </row>
    <row r="61" spans="1:25" x14ac:dyDescent="0.25">
      <c r="Y61" s="80"/>
    </row>
    <row r="62" spans="1:25" x14ac:dyDescent="0.25">
      <c r="Y62" s="80"/>
    </row>
    <row r="63" spans="1:25" x14ac:dyDescent="0.25">
      <c r="Y63" s="80"/>
    </row>
    <row r="64" spans="1:25" x14ac:dyDescent="0.25">
      <c r="Y64" s="80"/>
    </row>
    <row r="65" spans="25:25" x14ac:dyDescent="0.25">
      <c r="Y65" s="80"/>
    </row>
    <row r="66" spans="25:25" x14ac:dyDescent="0.25">
      <c r="Y66" s="80"/>
    </row>
    <row r="67" spans="25:25" x14ac:dyDescent="0.25">
      <c r="Y67" s="80"/>
    </row>
    <row r="68" spans="25:25" x14ac:dyDescent="0.25">
      <c r="Y68" s="80"/>
    </row>
    <row r="69" spans="25:25" x14ac:dyDescent="0.25">
      <c r="Y69" s="80"/>
    </row>
    <row r="70" spans="25:25" x14ac:dyDescent="0.25">
      <c r="Y70" s="80"/>
    </row>
    <row r="71" spans="25:25" x14ac:dyDescent="0.25">
      <c r="Y71" s="80"/>
    </row>
    <row r="72" spans="25:25" x14ac:dyDescent="0.25">
      <c r="Y72" s="80"/>
    </row>
    <row r="73" spans="25:25" x14ac:dyDescent="0.25">
      <c r="Y73" s="80"/>
    </row>
    <row r="74" spans="25:25" x14ac:dyDescent="0.25">
      <c r="Y74" s="80"/>
    </row>
    <row r="75" spans="25:25" x14ac:dyDescent="0.25">
      <c r="Y75" s="80"/>
    </row>
    <row r="76" spans="25:25" x14ac:dyDescent="0.25">
      <c r="Y76" s="80"/>
    </row>
    <row r="77" spans="25:25" x14ac:dyDescent="0.25">
      <c r="Y77" s="80"/>
    </row>
    <row r="78" spans="25:25" x14ac:dyDescent="0.25">
      <c r="Y78" s="80"/>
    </row>
    <row r="79" spans="25:25" x14ac:dyDescent="0.25">
      <c r="Y79" s="80"/>
    </row>
    <row r="80" spans="25:25" x14ac:dyDescent="0.25">
      <c r="Y80" s="80"/>
    </row>
    <row r="81" spans="25:25" x14ac:dyDescent="0.25">
      <c r="Y81" s="80"/>
    </row>
    <row r="82" spans="25:25" x14ac:dyDescent="0.25">
      <c r="Y82" s="80"/>
    </row>
    <row r="83" spans="25:25" x14ac:dyDescent="0.25">
      <c r="Y83" s="80"/>
    </row>
    <row r="84" spans="25:25" x14ac:dyDescent="0.25">
      <c r="Y84" s="80"/>
    </row>
    <row r="85" spans="25:25" x14ac:dyDescent="0.25">
      <c r="Y85" s="80"/>
    </row>
    <row r="86" spans="25:25" x14ac:dyDescent="0.25">
      <c r="Y86" s="80"/>
    </row>
    <row r="87" spans="25:25" x14ac:dyDescent="0.25">
      <c r="Y87" s="80"/>
    </row>
    <row r="88" spans="25:25" x14ac:dyDescent="0.25">
      <c r="Y88" s="80"/>
    </row>
    <row r="89" spans="25:25" x14ac:dyDescent="0.25">
      <c r="Y89" s="80"/>
    </row>
    <row r="90" spans="25:25" x14ac:dyDescent="0.25">
      <c r="Y90" s="80"/>
    </row>
    <row r="91" spans="25:25" x14ac:dyDescent="0.25">
      <c r="Y91" s="80"/>
    </row>
    <row r="92" spans="25:25" x14ac:dyDescent="0.25">
      <c r="Y92" s="80"/>
    </row>
    <row r="93" spans="25:25" x14ac:dyDescent="0.25">
      <c r="Y93" s="80"/>
    </row>
    <row r="94" spans="25:25" x14ac:dyDescent="0.25">
      <c r="Y94" s="80"/>
    </row>
    <row r="95" spans="25:25" x14ac:dyDescent="0.25">
      <c r="Y95" s="80"/>
    </row>
    <row r="96" spans="25:25" x14ac:dyDescent="0.25">
      <c r="Y96" s="80"/>
    </row>
    <row r="97" spans="25:25" x14ac:dyDescent="0.25">
      <c r="Y97" s="80"/>
    </row>
    <row r="98" spans="25:25" x14ac:dyDescent="0.25">
      <c r="Y98" s="80"/>
    </row>
    <row r="99" spans="25:25" x14ac:dyDescent="0.25">
      <c r="Y99" s="80"/>
    </row>
    <row r="100" spans="25:25" x14ac:dyDescent="0.25">
      <c r="Y100" s="80"/>
    </row>
    <row r="101" spans="25:25" x14ac:dyDescent="0.25">
      <c r="Y101" s="80"/>
    </row>
    <row r="102" spans="25:25" x14ac:dyDescent="0.25">
      <c r="Y102" s="80"/>
    </row>
    <row r="103" spans="25:25" x14ac:dyDescent="0.25">
      <c r="Y103" s="80"/>
    </row>
    <row r="104" spans="25:25" x14ac:dyDescent="0.25">
      <c r="Y104" s="80"/>
    </row>
    <row r="105" spans="25:25" x14ac:dyDescent="0.25">
      <c r="Y105" s="80"/>
    </row>
    <row r="106" spans="25:25" x14ac:dyDescent="0.25">
      <c r="Y106" s="80"/>
    </row>
    <row r="107" spans="25:25" x14ac:dyDescent="0.25">
      <c r="Y107" s="80"/>
    </row>
    <row r="108" spans="25:25" x14ac:dyDescent="0.25">
      <c r="Y108" s="80"/>
    </row>
    <row r="109" spans="25:25" x14ac:dyDescent="0.25">
      <c r="Y109" s="80"/>
    </row>
    <row r="110" spans="25:25" x14ac:dyDescent="0.25">
      <c r="Y110" s="80"/>
    </row>
    <row r="111" spans="25:25" x14ac:dyDescent="0.25">
      <c r="Y111" s="80"/>
    </row>
    <row r="112" spans="25:25" x14ac:dyDescent="0.25">
      <c r="Y112" s="80"/>
    </row>
    <row r="113" spans="25:25" x14ac:dyDescent="0.25">
      <c r="Y113" s="80"/>
    </row>
    <row r="114" spans="25:25" x14ac:dyDescent="0.25">
      <c r="Y114" s="80"/>
    </row>
    <row r="115" spans="25:25" x14ac:dyDescent="0.25">
      <c r="Y115" s="80"/>
    </row>
    <row r="116" spans="25:25" x14ac:dyDescent="0.25">
      <c r="Y116" s="80"/>
    </row>
    <row r="117" spans="25:25" x14ac:dyDescent="0.25">
      <c r="Y117" s="80"/>
    </row>
    <row r="118" spans="25:25" x14ac:dyDescent="0.25">
      <c r="Y118" s="80"/>
    </row>
    <row r="119" spans="25:25" x14ac:dyDescent="0.25">
      <c r="Y119" s="80"/>
    </row>
    <row r="120" spans="25:25" x14ac:dyDescent="0.25">
      <c r="Y120" s="80"/>
    </row>
    <row r="121" spans="25:25" x14ac:dyDescent="0.25">
      <c r="Y121" s="80"/>
    </row>
    <row r="122" spans="25:25" x14ac:dyDescent="0.25">
      <c r="Y122" s="80"/>
    </row>
  </sheetData>
  <mergeCells count="22">
    <mergeCell ref="B48:G48"/>
    <mergeCell ref="B49:G49"/>
    <mergeCell ref="B50:G50"/>
    <mergeCell ref="B55:N60"/>
    <mergeCell ref="B36:G36"/>
    <mergeCell ref="B37:G37"/>
    <mergeCell ref="B40:G40"/>
    <mergeCell ref="A45:C45"/>
    <mergeCell ref="H45:J45"/>
    <mergeCell ref="B47:G47"/>
    <mergeCell ref="B35:G35"/>
    <mergeCell ref="A6:M6"/>
    <mergeCell ref="N9:O9"/>
    <mergeCell ref="A14:B14"/>
    <mergeCell ref="C14:H14"/>
    <mergeCell ref="D25:H25"/>
    <mergeCell ref="B28:G28"/>
    <mergeCell ref="B30:G30"/>
    <mergeCell ref="B31:G31"/>
    <mergeCell ref="B32:G32"/>
    <mergeCell ref="B33:G33"/>
    <mergeCell ref="B34:G34"/>
  </mergeCells>
  <dataValidations count="10">
    <dataValidation type="list" allowBlank="1" showInputMessage="1" showErrorMessage="1" sqref="D25:H25" xr:uid="{ACA64FCE-0C11-4E78-9EF5-A39B81DEE742}">
      <formula1>Funding</formula1>
    </dataValidation>
    <dataValidation type="list" allowBlank="1" showErrorMessage="1" prompt="Select a Service" sqref="B28:G28" xr:uid="{6DDCCBF8-2606-4F5D-98CB-4979F43B200F}">
      <formula1>Service</formula1>
    </dataValidation>
    <dataValidation type="list" allowBlank="1" showInputMessage="1" showErrorMessage="1" promptTitle="Select a Date" prompt="         " sqref="L11" xr:uid="{1DBAE7DE-F10A-4EB4-B52A-329FE1A9D76D}">
      <formula1>Date</formula1>
    </dataValidation>
    <dataValidation type="date" allowBlank="1" showInputMessage="1" showErrorMessage="1" sqref="J13" xr:uid="{AC8CB36B-06FE-4064-9E84-68041019961E}">
      <formula1>44743</formula1>
      <formula2>45107</formula2>
    </dataValidation>
    <dataValidation type="list" allowBlank="1" showInputMessage="1" showErrorMessage="1" sqref="L9" xr:uid="{E5E63D4D-384D-4145-89C2-26C71A93F7DA}">
      <formula1>Code</formula1>
    </dataValidation>
    <dataValidation type="list" allowBlank="1" showInputMessage="1" showErrorMessage="1" promptTitle="Select a Date" prompt="       " sqref="I11:J11" xr:uid="{E58E4078-35A7-42EC-A52B-FF8DF0E76A08}">
      <formula1>Date</formula1>
    </dataValidation>
    <dataValidation type="list" allowBlank="1" showInputMessage="1" showErrorMessage="1" sqref="N9" xr:uid="{4228CC65-1F23-412B-8D0E-D774491A23B8}">
      <formula1>SDate</formula1>
    </dataValidation>
    <dataValidation type="list" allowBlank="1" showInputMessage="1" showErrorMessage="1" sqref="B29:B33 C29:G29 C32:G32 B40:G40 B36:G37" xr:uid="{3DA6E5B6-939E-4235-9435-C5C2B092ECC4}">
      <formula1>Service</formula1>
    </dataValidation>
    <dataValidation type="list" allowBlank="1" showInputMessage="1" showErrorMessage="1" sqref="Q35 A35" xr:uid="{4B211CAE-74B2-480A-88CD-9EB5D27FE535}">
      <formula1>$S$6:$S$19</formula1>
    </dataValidation>
    <dataValidation type="list" allowBlank="1" showInputMessage="1" showErrorMessage="1" sqref="B47:G50" xr:uid="{341FA7E5-C5E3-4F24-B9D1-5FC7F9DD5D83}">
      <formula1>$AB$7:$AB$10</formula1>
    </dataValidation>
  </dataValidations>
  <pageMargins left="0.7" right="0.7" top="0.75" bottom="0.75" header="0.3" footer="0.3"/>
  <pageSetup scale="36" orientation="portrait" r:id="rId1"/>
  <colBreaks count="1" manualBreakCount="1">
    <brk id="15"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State - Expense Jan.23</vt:lpstr>
      <vt:lpstr>Caregiver Refresh Expenses</vt:lpstr>
      <vt:lpstr>IIIB Trans</vt:lpstr>
      <vt:lpstr>State - Expense Feb.23</vt:lpstr>
      <vt:lpstr>State - Invoice Feb.23</vt:lpstr>
      <vt:lpstr>'IIIB Trans'!End_Date</vt:lpstr>
      <vt:lpstr>'IIIB Trans'!Print_Area</vt:lpstr>
      <vt:lpstr>'State - Expense Jan.23'!Print_Area</vt:lpstr>
      <vt:lpstr>'State - Invoice Feb.23'!Print_Area</vt:lpstr>
      <vt:lpstr>'IIIB Trans'!start_Date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Phillips, Lanina</dc:creator>
  <cp:lastModifiedBy>Odum, Sharon</cp:lastModifiedBy>
  <cp:lastPrinted>2025-08-19T14:13:58Z</cp:lastPrinted>
  <dcterms:created xsi:type="dcterms:W3CDTF">2023-01-30T17:41:42Z</dcterms:created>
  <dcterms:modified xsi:type="dcterms:W3CDTF">2026-04-17T17:22:07Z</dcterms:modified>
</cp:coreProperties>
</file>